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er\Desktop\DOME\2023 domes lēmumi\protokols Nr. 15 31.08.2023\"/>
    </mc:Choice>
  </mc:AlternateContent>
  <xr:revisionPtr revIDLastSave="0" documentId="13_ncr:1_{2E16106F-A13A-4B8B-9E83-BDD78F53733F}" xr6:coauthVersionLast="47" xr6:coauthVersionMax="47" xr10:uidLastSave="{00000000-0000-0000-0000-000000000000}"/>
  <bookViews>
    <workbookView xWindow="-120" yWindow="-120" windowWidth="29040" windowHeight="15720" xr2:uid="{00000000-000D-0000-FFFF-FFFF00000000}"/>
  </bookViews>
  <sheets>
    <sheet name="Lapa1" sheetId="1" r:id="rId1"/>
  </sheets>
  <definedNames>
    <definedName name="_xlnm._FilterDatabase" localSheetId="0" hidden="1">Lapa1!$A$1:$L$119</definedName>
    <definedName name="_Hlk125018443" localSheetId="0">Lapa1!$B$102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1" l="1"/>
  <c r="D99" i="1" l="1"/>
  <c r="F103" i="1"/>
  <c r="D103" i="1"/>
  <c r="F102" i="1" l="1"/>
  <c r="F101" i="1"/>
  <c r="F40" i="1" l="1"/>
  <c r="F100" i="1" l="1"/>
  <c r="F17" i="1"/>
  <c r="F32" i="1"/>
  <c r="F15" i="1"/>
  <c r="E77" i="1" l="1"/>
  <c r="D77" i="1"/>
  <c r="E78" i="1" l="1"/>
  <c r="D78" i="1"/>
  <c r="E98" i="1"/>
  <c r="D98" i="1"/>
  <c r="D96" i="1"/>
  <c r="E96" i="1"/>
  <c r="D88" i="1" l="1"/>
  <c r="F88" i="1" s="1"/>
  <c r="D27" i="1" l="1"/>
  <c r="F27" i="1" s="1"/>
  <c r="F16" i="1"/>
  <c r="E67" i="1" l="1"/>
  <c r="E64" i="1"/>
  <c r="D81" i="1" l="1"/>
  <c r="E81" i="1"/>
  <c r="F81" i="1"/>
  <c r="G81" i="1"/>
  <c r="H81" i="1"/>
  <c r="C81" i="1"/>
  <c r="D106" i="1"/>
  <c r="E106" i="1"/>
  <c r="F106" i="1"/>
  <c r="G106" i="1"/>
  <c r="H106" i="1"/>
  <c r="D117" i="1"/>
  <c r="E117" i="1"/>
  <c r="F117" i="1"/>
  <c r="G117" i="1"/>
  <c r="H117" i="1"/>
  <c r="C117" i="1"/>
  <c r="D71" i="1"/>
  <c r="E71" i="1"/>
  <c r="F71" i="1"/>
  <c r="G71" i="1"/>
  <c r="H71" i="1"/>
  <c r="C71" i="1"/>
  <c r="D63" i="1"/>
  <c r="F63" i="1"/>
  <c r="G63" i="1"/>
  <c r="H63" i="1"/>
  <c r="C63" i="1"/>
  <c r="D33" i="1"/>
  <c r="E33" i="1"/>
  <c r="F33" i="1"/>
  <c r="G33" i="1"/>
  <c r="H33" i="1"/>
  <c r="C33" i="1"/>
  <c r="D19" i="1"/>
  <c r="E19" i="1"/>
  <c r="F19" i="1"/>
  <c r="G19" i="1"/>
  <c r="H19" i="1"/>
  <c r="C19" i="1"/>
  <c r="D4" i="1"/>
  <c r="E4" i="1"/>
  <c r="F4" i="1"/>
  <c r="G4" i="1"/>
  <c r="H4" i="1"/>
  <c r="E65" i="1"/>
  <c r="E63" i="1" s="1"/>
  <c r="E62" i="1" l="1"/>
  <c r="G80" i="1"/>
  <c r="C62" i="1"/>
  <c r="H80" i="1"/>
  <c r="D80" i="1"/>
  <c r="F80" i="1"/>
  <c r="E80" i="1"/>
  <c r="H3" i="1"/>
  <c r="D3" i="1"/>
  <c r="F3" i="1"/>
  <c r="E3" i="1"/>
  <c r="G3" i="1"/>
  <c r="F62" i="1"/>
  <c r="H62" i="1"/>
  <c r="D62" i="1"/>
  <c r="G62" i="1"/>
  <c r="C5" i="1"/>
  <c r="C4" i="1" s="1"/>
  <c r="C3" i="1" s="1"/>
  <c r="C116" i="1"/>
  <c r="C115" i="1"/>
  <c r="C106" i="1" l="1"/>
  <c r="C80" i="1" s="1"/>
</calcChain>
</file>

<file path=xl/sharedStrings.xml><?xml version="1.0" encoding="utf-8"?>
<sst xmlns="http://schemas.openxmlformats.org/spreadsheetml/2006/main" count="533" uniqueCount="388">
  <si>
    <t>Projekta nosaukums</t>
  </si>
  <si>
    <t>Indikatīvā summa (Euro)</t>
  </si>
  <si>
    <t>Finansējums 2022</t>
  </si>
  <si>
    <t>Uzsāk- šanas laiks</t>
  </si>
  <si>
    <t>Projekta saturs / plānoto darbību rezultāti / rezultatīvie rādītāji</t>
  </si>
  <si>
    <t>Atbildīgais/ partneris</t>
  </si>
  <si>
    <t>RV</t>
  </si>
  <si>
    <t>Pašvaldības budžets</t>
  </si>
  <si>
    <t>Eiropas struktūrfondu finansējums</t>
  </si>
  <si>
    <t>Citi finansējuma avoti</t>
  </si>
  <si>
    <t>SM1 Sekmēt izglītotu, sociāli nodrošinātu, veselīgu un aktīvu sabiedrību</t>
  </si>
  <si>
    <t>VTP 1.1. Izglītotas sabiedrības veidošana</t>
  </si>
  <si>
    <t>Centrālā administrācija</t>
  </si>
  <si>
    <t>RV 1.1.3.</t>
  </si>
  <si>
    <t>Uzlabota ēkas energoefektivitāte – fasādes atjaunošana, logu nomaiņa.</t>
  </si>
  <si>
    <t>Ļaudonas pagasta pārvalde</t>
  </si>
  <si>
    <t>Madonas novada Liezēres pamatskolas sporta zāles un palīgtelpu atjaunošana. Jumta seguma nomaiņa. Fasādes krāsošana. Ventilācijas sistēmas izbūve.</t>
  </si>
  <si>
    <t>N.p.k.</t>
  </si>
  <si>
    <t>Ēkas (Skolas iela 8, Madona) pielāgošana interešu izglītības funkcijām</t>
  </si>
  <si>
    <t>Madonas Bērnu un jauniešu centra interešu izglītības pulciņu norises vietas izveide.</t>
  </si>
  <si>
    <t>J.Norviļa Madonas mūzikas skolas pārbūve</t>
  </si>
  <si>
    <t>Būvprojekta izstrāde.</t>
  </si>
  <si>
    <t>Barkavas pagasta pārvalde</t>
  </si>
  <si>
    <t>Ērgļu apvienības pārvalde</t>
  </si>
  <si>
    <t>Praulienas PII baseina remonts</t>
  </si>
  <si>
    <t>Baseina tilpnes hidroizolācijas materiāla ieklāšana, filtru nomaiņa.</t>
  </si>
  <si>
    <t>Praulienas pagasta pārvalde</t>
  </si>
  <si>
    <t>Ērgļu vidusskolas ēkas vienkāršotā fasādes atjaunošana</t>
  </si>
  <si>
    <t>Atjaunota Ērgļu vidusskolas ēkas fasāde.</t>
  </si>
  <si>
    <t>Ērgļu vidusskolas telpu un apkārtnes pārbūve</t>
  </si>
  <si>
    <t>Telpu projektēšana un pārbūve sporta zālē, izveidojot jaunsargu kabinetu, trenažieru telpu un vējtveri pie ieejas. Sporta laukuma drenāža, skrejceļu atjaunošana, mazēkas izbūve sporta inventāram un aprīkojumam.</t>
  </si>
  <si>
    <t>Atbalsts izglītojamo individuālo kompetenču attīstībai</t>
  </si>
  <si>
    <t>Nodrošināta izglītības pakalpojumu daudzveidība, uzlabojot izglītojamo kompetences un mācību sasniegumus.</t>
  </si>
  <si>
    <t>RV 1.1.1.</t>
  </si>
  <si>
    <t>Cesvaines apvienības pārvalde</t>
  </si>
  <si>
    <t>VTP 1.2. Sociāli nodrošinātas un veselīgas sabiedrības veidošana</t>
  </si>
  <si>
    <t>Veselības veicināšanas pasākumi Madonas novadā</t>
  </si>
  <si>
    <t>Veiktas plānotās veselības veicināšanas aktivitātes projekta ietvaros.</t>
  </si>
  <si>
    <t>Madonas novada Sociālais dienests</t>
  </si>
  <si>
    <t>RV 1.2.3.</t>
  </si>
  <si>
    <t>Veselai un laimīgai ģimenei Cesvaines novadā</t>
  </si>
  <si>
    <t>Uzlabota pieejamība veselības veicināšanas un slimību profilakses pakalpojumiem.</t>
  </si>
  <si>
    <t>RV 1.2.1.</t>
  </si>
  <si>
    <t>Mārcienas pansionāta pakalpojumu pieejamības un energoefektivitātes uzlabošanas pasākumi</t>
  </si>
  <si>
    <t>Ēkas (Meža ielā 23,Mārcienā) pārbūve. Ēkas energoefektivitātes paaugstināšana, telpu pārbūve no skolas uz pansionāta vajadzībām, teritorijas labiekārtošana.  Izveidota speciāla nodaļa demences slimniekiem. Ugunsdzēsības dīķa izbūve.</t>
  </si>
  <si>
    <t>Sociālā aprūpes centra vienkāršota atjaunošana Rupsalā</t>
  </si>
  <si>
    <t>Veikta sociālas aprūpes centra vienkāršotā atjaunošana Rupsalā, Ošupes pagastā.</t>
  </si>
  <si>
    <t>Lifta izbūve sociālās aprūpes centrā “Kastaņas”</t>
  </si>
  <si>
    <t>Izbūvēts lifts sociālās aprūpes centra “Kastaņas” ēkai, Sausnējas pagastā.</t>
  </si>
  <si>
    <t>Samazināti ēkas siltuma zudumi un izdevumi par apkuri. Samazināta CO2 emisija.</t>
  </si>
  <si>
    <t>Sociālā dienesta un sociālā aprūpes centra infrastruktūras uzlabošana Lubānā</t>
  </si>
  <si>
    <t>Lubānas apvienības pārvalde</t>
  </si>
  <si>
    <t>Liezēres pagasta pārvalde</t>
  </si>
  <si>
    <t>RV 1.2.2.</t>
  </si>
  <si>
    <t>Esošā dzīvojamā fonda labiekārtošana Madonas novadā</t>
  </si>
  <si>
    <t>RV 1.2.4.</t>
  </si>
  <si>
    <t>Dzīvokļu mājas būvniecība Madonā</t>
  </si>
  <si>
    <t>Daudzdzīvokļu mājas būvniecība Madonas pilsētā.</t>
  </si>
  <si>
    <t>Centrālā administrācija / SIA "Madonas namsaimnieks"</t>
  </si>
  <si>
    <t>Mārcienas pagasta pārvalde</t>
  </si>
  <si>
    <t>VTP 1.3. Aktīvas sabiedrības veidošana</t>
  </si>
  <si>
    <t>RV 1.3.1.</t>
  </si>
  <si>
    <t>Veikta Muzeja izstāžu zāļu ēkas Skolas ielā 10a pārbūve, nodrošinot vides pieejamību,uzlabota ēkas energoefektivitāte. Novērsta ūdens tecēšana pagraba krātuvēs.</t>
  </si>
  <si>
    <t>RV 1.3.2.</t>
  </si>
  <si>
    <t>RV 1.3.2. RV 2.2.3.</t>
  </si>
  <si>
    <t>Braku muzeja ēku – drēbju klēts, sīklopu kūts, lielās kūts - niedru jumtu atjaunošana</t>
  </si>
  <si>
    <t>Braku muzeja ēku – drēbju klēts, sīklopu kūts, lielās kūts niedru jumtu atjaunošana.</t>
  </si>
  <si>
    <t>Madonas bibliotēka</t>
  </si>
  <si>
    <t>Madonas novada bibliotēku digitalizācijas projekts</t>
  </si>
  <si>
    <t>Ieviesta digitāla sistēma informācijas apmaiņai starp bibliotēkām un klientiem.</t>
  </si>
  <si>
    <t>RV 1.3.3.</t>
  </si>
  <si>
    <t>Sarkaņu pagasta pārvalde</t>
  </si>
  <si>
    <t>Tehniskā projekta izstrāde.</t>
  </si>
  <si>
    <t>Mārcienas kultūras nama remontdarbi</t>
  </si>
  <si>
    <t>Lietus ūdens novadīšanas sistēmas sakārtošana, lieveņu un durvju remonts. Ugunsdrošības sistēmas izveide, jumta seguma nomaiņa bojātās vietās, aukstā ūdens un kanalizācijas cauruļvadu nomaiņa. Avārijas izejas sakārtošana.</t>
  </si>
  <si>
    <t>Ošupes pagasta pārvalde</t>
  </si>
  <si>
    <t>Aktiertelpu un dušas telpas izbūve pagrabstāvā, nodrošinot pārģērbšanās telpas māksliniekiem.</t>
  </si>
  <si>
    <t>Apkures katla uzstādīšana tautas namā "Kalnagravas"</t>
  </si>
  <si>
    <t>Uzstādīts jauns apkures katls, akumulācijas tvertne, kurināmā tvertne (papildināta var gan ar pneimo, gan bigbag) un automātiskā kurināmā padeve.</t>
  </si>
  <si>
    <t>Tautas nama "Kalnagravas" telpu vienkāršotā atjaunošana</t>
  </si>
  <si>
    <t>Izveidotas ģērbtuves, dušas un saimniecības telpas TN "Kalnagravas" amatiermākslas kolektīviem un viesiem.</t>
  </si>
  <si>
    <t>Vides pieejamības nodrošināšana Vidzemes kinoteātra telpām</t>
  </si>
  <si>
    <t>Telpu dizaina projekta izstrāde. Novērsti BVKB aizrādījumi un nodrošināta vides pieejamība atbilstoši normatīvu prasībām.</t>
  </si>
  <si>
    <t>"Sporta medicīnas un zinātniskās pētniecības centra „Smileres sils” jaunbūve" projektēšana</t>
  </si>
  <si>
    <t>Privātās publiskās partnerības projekts.</t>
  </si>
  <si>
    <t>RV 1.3.6.</t>
  </si>
  <si>
    <t>Madonas stadiona būvprojekta izstrāde</t>
  </si>
  <si>
    <t>Madonas stadiona būvprojekta minimālā sastāvā izstrāde.</t>
  </si>
  <si>
    <t>Stadiona infrastruktūras izbūve Ļaudonā</t>
  </si>
  <si>
    <t>Madonas pilsētas baseina iepirkuma dokumentācijas izstrāde privātās publiskās partnerības projektam</t>
  </si>
  <si>
    <t>Privātās publiskās partnerības projekts – Madonas pilsētas baseina būvniecībai.</t>
  </si>
  <si>
    <t>Publisko bērnu laukumu un āra trenažieru izveide Madonas novada ciemu teritorijās</t>
  </si>
  <si>
    <t>RV 1.3.6.                                                RV 1.3.10.                                                   RV 1.3.11.                                               RV 2.1.1.</t>
  </si>
  <si>
    <t>Peldvietas ierīkošana pie Rāceņa ezera</t>
  </si>
  <si>
    <t>Ierīkota peldvieta pie Rāceņa ezera - zemes iegāde, teritorijas paplašināšana, labiekārtošana.</t>
  </si>
  <si>
    <t>Lazdonas pagasta pārvalde</t>
  </si>
  <si>
    <t>RV 1.3.6.                                             RV 1.3.10.                                           RV 1.3.11.                                             RV 3.3.1.</t>
  </si>
  <si>
    <t>Mīlestības gravas labiekārtošana Madonas pilsētā</t>
  </si>
  <si>
    <t>Būvdarbi - komunikāciju, gājēju celiņu, skatu platformu, ūdenstilpnes krastu un vides klases izbūve (1., 2. kārta).</t>
  </si>
  <si>
    <t>RV 2.2.3.</t>
  </si>
  <si>
    <t>RV 2.1.1.</t>
  </si>
  <si>
    <t>RV 1.3.11.
RV 2.2.3.
RV 2.1.1.</t>
  </si>
  <si>
    <t>RV 1.3.6.
RV 1.3.11.
RV 2.1.1</t>
  </si>
  <si>
    <t>RV 1.3.12.</t>
  </si>
  <si>
    <t>Līdzdalības budžets</t>
  </si>
  <si>
    <t>Atbalsts iedzīvotāju iniciatīvām kultūras/mākslas, sporta, aktīva un veselīga dzīvesveida, jaunatnes, novada publiskās ārtelpas attīstībā, dzīves vides uzlabošanā, dabas teritoriju saglabāšanā un attīstībā.</t>
  </si>
  <si>
    <t>RV 1.3.5.
RV 1.3.7.
RV 1.3.9.
RV 1.3.11.
RV 3.3.1.
RV 3.3.2.</t>
  </si>
  <si>
    <t>SM2 Sekmēt ekonomiski attīstītu novadu</t>
  </si>
  <si>
    <t>VTP 2.1. Uzņēmējdarbības un nodarbinātības sekmēšana</t>
  </si>
  <si>
    <t>Tirgus laukums Ērgļu pilsētciematā</t>
  </si>
  <si>
    <t>Tirgus laukuma un tam pieguļošās teritorijas izbūve un labiekārtošana Stacijas ielā, Ērgļos.</t>
  </si>
  <si>
    <t>RV 2.1.1.                 RV 2.1.2.</t>
  </si>
  <si>
    <t>Madonas pilsētas centra tematiskā plāna un detālplānojuma izstrāde, teritorijas labiekārtošana.</t>
  </si>
  <si>
    <t xml:space="preserve">
RV 2.1.1.
RV 2.1.2.</t>
  </si>
  <si>
    <t>Publisko ceļu pārbūve un komunikāciju izbūve, piekļuves un sabiedrisko pakalpojumu nodrošināšanai ražošanas uzņēmumiem Madonas novada teritorijā</t>
  </si>
  <si>
    <t>Tilta pār Vesetas upi Pārupes ielā pārbūvei piekļuves nodrošināšanai uz uzņēmumiem ar paaugstinātu kravas caurlaidību</t>
  </si>
  <si>
    <t>Pārbūvēts pašvaldības tilts, nodrošināta piekļuve uz uzņēmumiem ar paaugstinātu kravas caurlaidību, piesaistītas privātās investīcijas Kalsnavas pagastā.</t>
  </si>
  <si>
    <t>Mētrienas pamatskolas pārbūve par biroja ēku Centra iela 5, Mētriena, Mētrienas pagasts</t>
  </si>
  <si>
    <t>Mētrienas pamatskolas pārbūve par biroja ēku - veikta projektēšana, būvdarbi.</t>
  </si>
  <si>
    <t>VTP 2.2. Tūrisma uzņēmējdarbības sekmēšana</t>
  </si>
  <si>
    <t>Putnu vērošanas torņu pārbūve pie Lubāna ezera</t>
  </si>
  <si>
    <t>Putnu vērošanas torņu pārbūve, skatu platformu izbūve.</t>
  </si>
  <si>
    <t>Strūves ģeodēziskā loka punkta “Sestukalns” publiskās infrastruktūras izbūve un virtuālā skatu torņa izveide</t>
  </si>
  <si>
    <t>RV 2.2.4.</t>
  </si>
  <si>
    <t>Uzstādītas virtuālās realitātes brilles, uzstādīts 3D informatīvais stends, izveidots virtuāls skatu tornis ar Sestukalna 360o aero tūri ap to, labiekārtots Sestukalna Strūves ģeodēziskā loka punkta vieta un stāvlaukums.</t>
  </si>
  <si>
    <t>Vestienas pagasta pārvalde</t>
  </si>
  <si>
    <t>RV 2.2.5.</t>
  </si>
  <si>
    <t>Ēkas (Pils ielā 4 , Cesvainē) renovācija</t>
  </si>
  <si>
    <t>Putnu, sniega, pils un etnogrāfijas parki – Vidzemes tūrisma attīstības veicinātāji (reģionālais projekts)</t>
  </si>
  <si>
    <t>Labiekārtota infrastruktūra 4 kultūrvēsturiskā mantojuma un tūrisma objektos Madonas novadā.</t>
  </si>
  <si>
    <t>Vidzemes piļu un muižu parku publiskās ārtelpas attīstība (reģionālais projekts)</t>
  </si>
  <si>
    <t>Veikti ieguldījumi Cesvaines pilsmuižas parkā.</t>
  </si>
  <si>
    <t>Alūksnes novada pašvaldība un VPR pašvaldības</t>
  </si>
  <si>
    <t>SM3 Sekmēt teritorijas sasniedzamību un vides resursu ilgtspējīgu attīstību</t>
  </si>
  <si>
    <t>VTP 3.1. Transporta infrastruktūras uzlabošana</t>
  </si>
  <si>
    <t>Aronas pagasta pārvalde</t>
  </si>
  <si>
    <t>RV 3.1.1.
RV 3.1.2.</t>
  </si>
  <si>
    <t>RV 3.1.1.</t>
  </si>
  <si>
    <t>Gājēju celiņa izbūve, Praulienas ciemā</t>
  </si>
  <si>
    <t>Gājēju celiņa izbūve Praulienā no skolas uz PII, no Centra ielas uz PII (būvprojekts, labiekārtošana).</t>
  </si>
  <si>
    <t>Izbūvēts velo ceļš 1 km garumā no Lazdonas līdz Madonas robežai.</t>
  </si>
  <si>
    <t>Parka ielas asfaltēšana Biksērē</t>
  </si>
  <si>
    <t>Noasfaltēta Parka iela starp vairākām lauku viensētām, ko izmanto arī nokļūšanai uz mazdārziņiem, kūtiņām (20 cm nesošās kārtas izbūve, 6 cm karstais asfalts).</t>
  </si>
  <si>
    <t>RV 3.1.2.</t>
  </si>
  <si>
    <t>Ielu un ietvju remonts un asfaltēšana Ērgļu ciemā</t>
  </si>
  <si>
    <t>Tiltu rekonstrukcija Cesvaines apvienības pārvaldes teritorijā</t>
  </si>
  <si>
    <t>Veikta tilta rekonstrukcija pār Sūlas upi, Teļastu tilta un Lejasputniņi–Kārkli tilta remonts. Atjaunots Līkais tilts.</t>
  </si>
  <si>
    <t>RV 2.1.1.                   RV 3.1.1.</t>
  </si>
  <si>
    <t>RV 2.1.1.                RV 3.1.1.</t>
  </si>
  <si>
    <t>Tilta nojaukšana un pārbrauktuves izbūve, Rosība, Barkavas pagasts</t>
  </si>
  <si>
    <t>Elektrotransporta uzlādes staciju izveide</t>
  </si>
  <si>
    <t>Izveidotas 4 jaunas elektrouzlādes stacijas Madonas novada teritorijā.</t>
  </si>
  <si>
    <t>RV 3.1.1.             RV 3.1.2.</t>
  </si>
  <si>
    <t>Optiskā kabeļa ierīkošana un pieslēguma punktu izveide Madonas novada teritorijā</t>
  </si>
  <si>
    <t>Ierīkots optiskais kabelis un izveidoti pieslēguma punkti Madonas novada teritorijā. Nodrošināta stabila datu plūsma un datu apmaiņa starp novada pagastu un pilsētu pašvaldību iestādēm. Izveidots vienots datortīkls visā novada teritorijā ar ātrgaitas interneta savienojumu.</t>
  </si>
  <si>
    <t>VTP 3.2. Komunālo pakalpojumu uzlabošana</t>
  </si>
  <si>
    <t>Centralizētās ūdensapgādes un kanalizācijas sistēmas paplašināšana Lubānā</t>
  </si>
  <si>
    <t>Paplašināts centralizētās ūdensapgādes un kanalizācijas tīkls Lubānā, nodrošinot pakalpojuma lietotāju skaita pieaugumu.</t>
  </si>
  <si>
    <t>SIA "Madonas ūdens"</t>
  </si>
  <si>
    <t>RV 3.2.1.</t>
  </si>
  <si>
    <t>Notekūdeņu attīrīšanas ietaises izbūve Lubānas pilsētā</t>
  </si>
  <si>
    <t>Izbūvēta NAI, nodrošinot trešējo jeb terciāro attīrīšanas pakāpi.</t>
  </si>
  <si>
    <t>Notekūdeņu attīrīšanas ietaises izbūve Meirānu ciemā</t>
  </si>
  <si>
    <r>
      <t>Izbūvēta NAI Meirānu ciemā (jauda 4,5 m</t>
    </r>
    <r>
      <rPr>
        <sz val="5"/>
        <color rgb="FF231F20"/>
        <rFont val="Tahoma"/>
        <family val="2"/>
        <charset val="186"/>
      </rPr>
      <t>3</t>
    </r>
    <r>
      <rPr>
        <sz val="9"/>
        <color rgb="FF231F20"/>
        <rFont val="Tahoma"/>
        <family val="2"/>
        <charset val="186"/>
      </rPr>
      <t>).</t>
    </r>
  </si>
  <si>
    <t>Ūdensapgādes un notekūdeņu sistēmu pilnveide un attīstība atbilstoši iedzīvotāju un vides kvalitātes prasībām Jumurdas pagastā</t>
  </si>
  <si>
    <t>Rekonstruēti artēziskie urbumi “Gaitas” un “Darbnīcas” Jumurdas pagastā.</t>
  </si>
  <si>
    <t>Ūdenssaimniecības attīstības 3. kārta Vestienas ciemā, Vestienas pagastā</t>
  </si>
  <si>
    <t>Ūdenssaimniecības attīstība Vestienas ciemā.</t>
  </si>
  <si>
    <t>Ūdens ņemšanas vietas ugunsdzēsības vajadzībām ierīkošana Ļaudonā.</t>
  </si>
  <si>
    <t>Ugunsdzēsības un glābšanas dienesta prasībām atbilstošas ūdens ņemšanas vietas izveide Ļaudonā.</t>
  </si>
  <si>
    <t>Dūņu centra izveide notekūdeņu dūņu apsaimniekošanai Madonā</t>
  </si>
  <si>
    <t>Dūņu centra izveide Madonā.</t>
  </si>
  <si>
    <t>Energoefektīva apgaismojuma uzstādīšana Ērgļos</t>
  </si>
  <si>
    <t>16 800.00</t>
  </si>
  <si>
    <t>Reģionālās energopārvaldības sistēmas izveide (reģionālais projekts)</t>
  </si>
  <si>
    <t>Dokumentācijas izstrāde energoauditam un topogrāfisko plānu izstrāde pašvaldības ēkām Mārcienā.</t>
  </si>
  <si>
    <t>VTP 3.3. Vides resursu ilgtspējīgas attīstības sekmēšana</t>
  </si>
  <si>
    <t>RV 3.3.1.</t>
  </si>
  <si>
    <t>Teritorijas plānojuma izstrāde Madonas novadam</t>
  </si>
  <si>
    <t>Izstrādāts Madonas novada teritorijas plānojums.</t>
  </si>
  <si>
    <t>Izstrādāti Madonas novada pašvaldības valdījumā esošo ezeru apsaimniekošanas plāni.</t>
  </si>
  <si>
    <t>Finansējums 2023</t>
  </si>
  <si>
    <t>Noasfaltētas ielas ( Krasta ielā, Sporta ielā).  Grants seguma nomaiņa uz  asfalta segums (Rūpniecības, Aiviekstes, Mazās ielas, Brīvības, Upes, Jaunās un Meža ielas). Izbūvēts  gājēju ietve- Krasta ielā, O.Kalpaka ielā</t>
  </si>
  <si>
    <t>Transporta infrastruktūras atjaunošana Lubānas pilsētā</t>
  </si>
  <si>
    <t>Gulbenes novada pašvaldība, Alūksnes novada pašavdlība un pārējās VPR pašvaldības</t>
  </si>
  <si>
    <t>Uzstādīti energotaupīgie LED gaismekļi Ērgļos – Parka, Zaļās,  Cēsu, Blaumaņa ielās.</t>
  </si>
  <si>
    <t xml:space="preserve">Ventilācijas sistēmas izbūve. </t>
  </si>
  <si>
    <t>Madonas novada pašvaldības valdījumā esošo publlisko ūdeņu apsaimniekošanas plānu izstrāde</t>
  </si>
  <si>
    <t xml:space="preserve">Liezēres pamatskolas sporta zāles </t>
  </si>
  <si>
    <t>Rotaļlaukumu rekonstrukcija Madonas novada pirmskolas izglītības iestādēs</t>
  </si>
  <si>
    <t>Barkavas kultūras nama pārbūves tehniskā projekta izstrāde un pārbūve</t>
  </si>
  <si>
    <t>Degumnieku tautas nama pagrabstāva izbūve, projekta aktualizācija un izbūve</t>
  </si>
  <si>
    <t xml:space="preserve">Būvprojekta izstrāde, </t>
  </si>
  <si>
    <t>Krasta iela, Daugavas iela, Estrādes iela, Kalpaka ielas (t.sk. veloceliņa) projektēšana</t>
  </si>
  <si>
    <t>Veloceliņa izbūve no Lazdonas līdz Madonas robežai projektēšana</t>
  </si>
  <si>
    <t>Izstrādāts tilta nojaukšanas un pārbrauktuves izbūves projektēšana un veikti būvdarbi.</t>
  </si>
  <si>
    <t>Cesvaines apvienības pārvalde; Cesvaines vidusskola</t>
  </si>
  <si>
    <t>Sociālās aprūpes centra ēkas Ērgļos energoefektivitātes uzlabošana</t>
  </si>
  <si>
    <t>Gaujas ielas parks Madonā kā multifunkcionāla aktīvās atpūtas/sporta vieta- parka projekta izstrāde</t>
  </si>
  <si>
    <t>Būvprojekta izstrāde</t>
  </si>
  <si>
    <t>Veikta Ērgļu PII ēkas energoefektivitātes uzlabošana-projektēšana, būvdarbi</t>
  </si>
  <si>
    <t xml:space="preserve">Ērgļu PII energoefektivitātes uzlabošana </t>
  </si>
  <si>
    <t>Barkavas pamatskolā, Degumnieku pamatskola, Ēkas (Avotu ielā 3, Ļaudonā) ventilācijas sistēmas remontdarbi</t>
  </si>
  <si>
    <t>Ventilācijas sistēmas pārbūves un izbūves darbi Madonas novada pašvaldības ēkās</t>
  </si>
  <si>
    <t>RV 3.1.1.                   RV 3.1.2.</t>
  </si>
  <si>
    <t>Ielu un veloceliņu projektēšana Madonas pilsētā</t>
  </si>
  <si>
    <t>Vestienas aizsargājamo ainavu apvidus ainavu plāna izstrāde</t>
  </si>
  <si>
    <t>Izstrādāts Vestienas aizsargājamo ainavu apvidus ainavu  plāns.</t>
  </si>
  <si>
    <t>Rūpnieciskās ražošanas infrastruktūras attīstība uzņēmējdarbības atbalstam Madonas novadā</t>
  </si>
  <si>
    <t>Transporta infrastruktūras un inženierkomunikāciju pārbūve/izbūve, nodrošināta piekļuve uzņēmumiem un tiem nepieciešamie sabiedriskie pakalpojumi; Atjaunota degradētā teritorija vismas 10 ha platībā Madonas pilsētā, Lubānas pilsētā, Ērgļu pagastā. Labiekārtošana, uzņēmējdarbībai piemērotu ēku būvniecība. Nekustamā īpašuma iegāde. Izveidots "zaļais" industriālais parks.</t>
  </si>
  <si>
    <t xml:space="preserve"> Madonas pilsētas centra teritorijas attīstības  koncepta izstrāde uzņēmējdarbības atbalstam. </t>
  </si>
  <si>
    <t>Pārbūvēti pašvaldības autoceļi, izbūvētas komunikācijas, piesaistītas privātās investīcijas, nodrošināta mobilitāte, radītas jaunas darba vietas Cesvainē, Cesvaines pagastā, Madonā, Lubānā, Ērgļu pagastā, Barkavas pagastā.</t>
  </si>
  <si>
    <t>Biznesa centra aprīkojuma iegāde, telpu pielāgošanai uzņēmējdarbības vajadzībām, Saieta laukumā 2A, Madonā</t>
  </si>
  <si>
    <t>RV 1.3.6.                   RV 1.3.7.                    RV 2.2.3.</t>
  </si>
  <si>
    <t>Veikta rotaļu laukumu pārbūve PII visā Madonas novada teritorijā (atbilstoši normatīvu prasībām).</t>
  </si>
  <si>
    <t xml:space="preserve">Energoefektivitātes uzlabošanas pasākumi Lubānas PII </t>
  </si>
  <si>
    <t xml:space="preserve"> PII “Rūķīši" uzlabota ēkas energoefektivitāte, vides pieejamība teritorijā un iekštelpās, rekonstruēta apkures sistēma, nomainīta elektroinstalācija, veikta teritorijas nožogošana un bruģa uzklāšana, celiņu ierīkošana, rotaļu laukumu labiekārtošana.</t>
  </si>
  <si>
    <t>RV 1.2.4.             RV 2.1.1.</t>
  </si>
  <si>
    <t>RV 1.2.4.           RV 2.1.1.</t>
  </si>
  <si>
    <t>Izremontēti dzīvošanai derīgi dzīvokļi – Liezēres pagastā – 3, Ošupē – 4, Degumniekos – 4, Mārcienā – 5, Bērzaunes pagastā – 10, Ļaudonā – 8, Mētrienas pagasts 6 dzīvokļi, Veikti ēku renovācijas darbi, energoefektivitātes uzlabošana, siltumtrases pieslēgums, jumta nomaiņa, inženiertīklu izbūve – ūdens, siltums, kanalizācija. Dzīvokļu kosmētiskais remonts.</t>
  </si>
  <si>
    <t>Kvalitatīva ielu un ietvju seguma izveide, pārbūvējot Stacijas ielu, Mehanizatoru, Pļaviņu iela, Ērgļos. Ietves izbūve gar Vestienas ielas vienu pusi no krustojuma ar Rīgas ielu līdz Gaismas ielai, kā arī ielas apgaismojuma pagarināšanu līdz krustojumam ar Gaismas ielu</t>
  </si>
  <si>
    <t xml:space="preserve">Tūrisma informācijas punkta izveide, A. Burova muzeja kolekcijas pārcelšana uz atbilstošakām telpām Vestienas ciemā.  </t>
  </si>
  <si>
    <t xml:space="preserve">LED ielu apgaismojuma izveide Madonas novada apdzīvotās vietās </t>
  </si>
  <si>
    <t>Viedo tehnoloģiju ieviešana ūdensapgādes pakalpojuma uzskaitē Lubānā</t>
  </si>
  <si>
    <t>Ūdenssaimniecības pakalpojuma uzskaite atbilstoši normatīvo aktu prasībām.</t>
  </si>
  <si>
    <t>“Auto un moto apmācības laukuma, stāvlaukuma un pievedceļu pārbūve sporta un atpūtas bāzē “Smeceres sils”, Lazdonas pagastā, Madonas novadā” (LAD)</t>
  </si>
  <si>
    <t>“Auto un moto apmācības laukuma, stāvlaukuma un pievedceļu pārbūve sporta un atpūtas bāzē “Smeceres sils”, Lazdonas pagastā, Madonas novadā” 2.kārtā, “Biatlona trase”, Lazdonas pagasts, Madonas novads</t>
  </si>
  <si>
    <t>Auto un moto apmācības laukuma būvprojekta 2.kārta paredz paplašināt auto un moto laukumu, izbūvēt tam LED apgaismojumu, sakārtot pievadceļus un izbūvēt stāvlaukumu pie “Smeceres sils” administrācijas ēkas 50 automašīnām, papildus paredzot stāvvietas invalīdu transportam.</t>
  </si>
  <si>
    <t>Auto un moto apmācības laukuma būvprojekta izstrāde.</t>
  </si>
  <si>
    <t xml:space="preserve">Aprīkojuma iegāde telpu labiekārtošanai. </t>
  </si>
  <si>
    <t>Atjaunota ēkas (Pils ielā 4, Cesvainē) fasāde, veikts iekštelpu, jumta remonts un logu nomaiņa. Pievilkta siltumtrase, izbūvēta centrālapkure.</t>
  </si>
  <si>
    <t xml:space="preserve"> Vidzemes ielā Liezērē, no Draudzības ielas līdz Vesetas ielai 8 Jaunkalsnavā, Līvānu iela, Degumniekos, apgaismojums Vestienā, Kalsnavā.</t>
  </si>
  <si>
    <t>Autoceļš Sarkaņu pagastmāja- Biksēre posms no īpašuma  Lejieši līdz valsts autoceļam P 37</t>
  </si>
  <si>
    <t xml:space="preserve">Projekta ietvaros paredzēts pārbūvēt esošo autoceļu  6 m platumā ar asfaltbetona segumu. Perpendikulāri autoceļam paredzēts izbūvēt 18 stāvvietas, kā arī izbūvēt nobrauktuvi. Tāpat paredzēts
pārbūvēt saimniecības ceļa pieslēgumu, paredzot tam asfaltbetona segumu un 7 metru platumu. Pieslēgumu pie valsts reģionālā autoceļa P37 „Pļaviņas (Gostiņi)—Madona—Gulbene” plānots izbūvēt līdz īpašuma robežai (nodalījuma joslas malai), salāgojot to ar jau izstrādāto būvprojektu "Valsts reģionālā autoceļa P37 Pļaviņas - Madona - Gulbene (Madona - Cesvaine)
posma km42.787 - 60.14 pārbūve". Projektā paredzēts izbūvēt autoceļa malā
betona bruģakmens ietvi 1.5 metru platumā no trases sākuma līdz īpašumam Jāņa Ramaņa ielā 4
</t>
  </si>
  <si>
    <t xml:space="preserve"> Ielu segumu virsmas apstrāde Madonas novadā</t>
  </si>
  <si>
    <t>Veikta virsmas apstrāde  Ļaudonas ciema ielām.Veikta virsmas apstrāde Barkavas ciema ielām. Veikta virsmu apstrāde Madonas pilsētas ielām, Veikta virsmu apstrāde Lubānas pilsētas ielām un Ērgļu ciema ielām.</t>
  </si>
  <si>
    <t>Ļaudonas pagasta pārvalde; Barkavas pagasta pārvalde, centrālā administrācija</t>
  </si>
  <si>
    <t>RV 3.3.1.     RV 3.3.2.</t>
  </si>
  <si>
    <t>Madonas novadpētniecības un mākslas muzeja ēkas pārbūve un vides pieejamības nodrošināšana</t>
  </si>
  <si>
    <t>Madonas novada pašvaldības funkciju īstenošanai un pakalpojumu sniegšanai nepieciešamo bezemisiju transportlīdzekļu iegāde</t>
  </si>
  <si>
    <t>Ļaudonas, Lubānas pilsētā,  Barkavas, Vestienas, Jumurdas ciemā- bērnu rotaļu laukuma izveide, āra trenažieru uzstādīšana; Aiviekstes ciemā, Jāņukalnā, Lazdonas, Kusas ciemā- āra trenažieru uzstādīšana, laukuma seguma nomaiņa; Ērgļu ciemā -gumijas seguma izveide āra rotaļu laukumiem, specializētas velo trases izveide; Mārcienas ciemā – rotaļu iekārtu pārcelšana.</t>
  </si>
  <si>
    <t>Izveidots skeitparks Ērgļu ciemā</t>
  </si>
  <si>
    <t>Atjunota Mētrienas estrādes infrastruktūra</t>
  </si>
  <si>
    <t>Leļļu vecmeistara A.Burova kolekcijas pārcelšana uz tautas nams "Dainas" un Vestienas pagasta vēsturiskās telpas izveide</t>
  </si>
  <si>
    <t xml:space="preserve"> Kalna un Lauku ielā Dzelzavā,  Madonas novadā  ūdenssaimniecības un autoceļa  pārbūve</t>
  </si>
  <si>
    <t>Pašvaldības autoceļa Ozolu ielā Dzelzavā asfalta seguma atjaunošana</t>
  </si>
  <si>
    <t xml:space="preserve">Ēkas "Piesaules" Dzelzavā, Dzelzavā pārbūve par bibliotēku </t>
  </si>
  <si>
    <t>Veikta piebraucamā ceļa pārbūve Bērzu ielā 25, Aizpurvē, Dzelzavas pagastā</t>
  </si>
  <si>
    <t>Veikta ūdenssaimniecības un ceļa pārbūve J.Ramaņa ielā līdz pieslēgumam valsts autoceļam P 37</t>
  </si>
  <si>
    <t>Jūlija Ramaņa ielā Biksērē līdz pieslēgmam valsts autoceļam P 37 ūdenssaimniecības un autoceļa pārbūve</t>
  </si>
  <si>
    <t>Veikta  pašvaldības autoceļa Ozolu ielā Dzelzavā asfalta seguma atjaunošana</t>
  </si>
  <si>
    <t>SIA "Madonas ūdens", centrālā administrācija</t>
  </si>
  <si>
    <t>Veikta ūdenssaimniecības un autoceļa Kalna un Lauku ielā Dzelzavā pārbūve</t>
  </si>
  <si>
    <t>Projekts "Dārzu pieejamība/Pērles katram"</t>
  </si>
  <si>
    <t>Atpūtas vietas izveidošana Cesvaines pils parkā</t>
  </si>
  <si>
    <t>Centrālā adminitrācija</t>
  </si>
  <si>
    <t>Projekta mērķis ir pastiprināt iepriekš īstenotos projektos sasniegtos rezultātus, lai nodrošinātu uzkrātās pieredzes apmaiņu un pārņemšanu, kā arī padarītu iepriekš īstenoto projektu rezultātus pieejamus un atpazīstamākus plašākai mērķauditorijai.  Projekta ietvaros paredzēts iegādāties aprīkojumu Cesvaines pilij, izstrādāt brošūru ar tūrisma maršrutu,  kopīgi ar citiem sadarbības partneriem organizēt un piedalīties vairākos kultūras pasākumos.</t>
  </si>
  <si>
    <t>Sporta pakalpojuma kvalitātes paaugstināšana Barkavas ciemā</t>
  </si>
  <si>
    <t>Projekta ietvaros paredzēts atjaunot Barkavas pamatskolas sporta zāles ģērbtuves, sakārtotas ūdens un siltuma sistēmas, kanalizācijas sistēma</t>
  </si>
  <si>
    <t>Mētrienas estrādes infrastruktūras  atjaunošana</t>
  </si>
  <si>
    <t>RV 1.3.8</t>
  </si>
  <si>
    <t>Skeitparka/velotrases izbūve Ērgļu ciemā, Madonas novadā</t>
  </si>
  <si>
    <t>RV1.3.2.</t>
  </si>
  <si>
    <t>RV3.1.1.</t>
  </si>
  <si>
    <t>RV 3.2.1.,   RV 3.1.1.</t>
  </si>
  <si>
    <t>RV 3.1.1.1</t>
  </si>
  <si>
    <t>RV 3.1.1.2</t>
  </si>
  <si>
    <t>RV 3.1.1.3</t>
  </si>
  <si>
    <t>Capitalization of cultural and historical heritage</t>
  </si>
  <si>
    <t xml:space="preserve">Projekta mērķis ir uzlabot Madonas novada pašvaldības funkciju īstenošanu un sniegtos pakalpojumus, galveno uzmanību pievēršot izglītojamo mobilitātei un vienlaikus veicinot skolu tīkla sasniedzamību. Sekundārais mērķis ir veicināt publiskā sektora transporta zaļināšanu Latvijā, investējot bezemisiju transportlīdzekļos. Iegādāti bezemisiju transportlīdzekļi Madonas novada pašvaldības funkciju īstenošanai un pakalpojumu sniegšanai.    </t>
  </si>
  <si>
    <t>Energoefektivitātes paaugstināšanas pasākumi Lubānas vidusskolā, Krasta iela 6, Lubāna, Madonas novads, projekts Nr.4.2.2.0/21/A/054</t>
  </si>
  <si>
    <t>“Energoefektivitātes paaugstināšanas pasākumi “Kastaņas”, Sausnējas pagasts, Madonas novads”, PROJEKTS Nr.4.2.2.0/21/A/037</t>
  </si>
  <si>
    <t>"Pakalpojumu infrastruktūras attīstība deinstitucionalizācijas plāna īstenošanai Madonas novadā", projekts Nr.9.3.3.1./19/I/041</t>
  </si>
  <si>
    <t>Centrālā administrācija, Sociālais dienests</t>
  </si>
  <si>
    <t xml:space="preserve">Projekta ietvaros paredzēta ieguldījumu veikšana atbalstāmajās darbībās: 1)ergonomiskas mācību vides izveide Madonas pilsētas vidusskolā un Madonas Valsts ģimnāzijā., 2) informācijas un komunikāciju tehnoloģiju risinājumu ieviešana un aprīkojuma iegāde Madonas pilsētas vidusskolā un Madonas Valsts ģimnāzijā, 3)jaunu dabaszinātņu un matemātikas kabinetu iekārtošana 7. – 9.klašu grupai Madonas pilsētas vidusskolā un Madonas Valsts ģimnāzijā; 4) reģionālā metodiskā centra izveide  Madonas Valsts ģimnāzijā, 5) izglītības iestādes sporta infrastruktūras pārbūve  Madonas pilsētas vidusskolā. Tiks pārbūvēta Madonas pilsētas sporta zāle un veikti ieguldījumi Madonas pilsētas vidusskolas sporta stadiona infrastruktūras atjaunošanā. 
Projekta rezultātā Madonas novadā  tiks modernizētas 2 vispārējās izglītības iestādes - Madonas Valsts ģimnāzija un Madonas pilsētas vidusskola. </t>
  </si>
  <si>
    <t>Projekta galvenās darbības:
1. Infrastruktūras izveide Ģimeniskai videi pietuvinātu pakalpojumu sniegšanai bērniem Madonas novadā;
2.  Infrastruktūras izveide jauniešu mājas pakalpojumu sniegšanai Madonas novadā;
3. Daudzfunkcionālā sociālo pakalpojumu centra infrastruktūras izveide:
3.1.  sociālās rehabilitācijas pakalpojumu sniegšanai bērniem ar funkcionāliem traucējumiem Madonas novadā;
3.2.  dienas aprūpes centra pakalpojumu nodrošināšanai bērniem ar funkcionāliem traucējumiem Madonas novadā;
3.3.  atelpas brīža pakalpojumu nodrošināšanai bērniem ar funkcionāliem traucējumiem Madonas novadā;
4. Infrastruktūras izveide grupu dzīvokļa pakalpojumu sniegšanai personām ar garīga rakstura traucējumiem Madonas novadā;
5.  Infrastruktūras izveide dienas aprūpes centru pakalpojumu sniegšanai personām ar garīga rakstura traucējumiem Madonas novadā.
6. Specializēto darbnīcu izveide personām ar garīga rakstura traucējumiem Madonas novadā.</t>
  </si>
  <si>
    <t>Valdemāra bulvāra (posmā no Raiņa līdz Valmieras ielai) un Ausekļa ielas posmā no Valdemāra bulvāra līdz Kalana ielai) Madonā pārbūve</t>
  </si>
  <si>
    <t>Veikta ielu pārbūve, nodrošinot satiksme sdrošību pie Madonas pilsētas vidusskolas</t>
  </si>
  <si>
    <t>Energoefektivitātes uzlabošanas pasākumi Skolas ielā 4, Degumnieki, Ošupes pagasts, Madonas novads, projekts Nr.4.2.2.0/22/A/006</t>
  </si>
  <si>
    <t>Projekta mērķis: Samazināt primārās enerģijas patēriņu Skolas iela 4, Degumnieki, Ošupes pagasts, Madonas novads, sekmējot energoefektivitātes paaugstināšanu un pašvaldību izdevumu samazināšanos siltumapgādei, veicot ieguldījumus pašvaldības ēkā, atbilstoši Madonas novada attīstības programmā noteiktajām prioritātēm.
Projekta ietvaros plānotie energoefektivitātes pasākumi: ēkas ārsienu siltināšana, logu ailu siltināšana, ēkas bēniņu siltināšana, pagraba pārseguma un cokola siltināšana, ēkas visu logu nomaiņa, visu ārdurvju nomaiņa, mehāniskās ventilācijas izbūve ēkas tautas nama daļā.
Projektā plānotie rādītāji pēc energoefektivitātes uzlabošanas pasākumu ieviešanas - CO2 samazinājums 5,332 t/gadā, primārās enerģijas ietaupījums - 139175 kWh/gadā.</t>
  </si>
  <si>
    <t>Projekta mērķis: Samazināt primārās enerģijas patēriņu sociālā aprūpes centrā Kastaņas, Sausnējas pagasts, Madonas novads, sekmējot energoefektivitātes paaugstināšanu un pašvaldību izdevumu samazināšanos siltumapgādei, veicot ieguldījumus pašvaldības ēkā, atbilstoši Madonas novada attīstības programmā noteiktajām prioritātēm.
Īstenojot projektu tiks veikti būvdarbi - ārējo norobežojošo konstrukciju energoefektivitātes uzlabošanas pasākumi: ēkas ārsienu siltināšana, ēkas bēniņu grīdas siltināšana, cokola siltināšana, visu ēkas ārdurvju un jumta seguma nomaiņa un būvuzraudzība.
Projektā plānotie rādītāji pēc energoefektivitātes uzlabošanas pasākumu ieviešanas CO2 samazinājums 4,61 t/gadā, primārās enerģijas ietaupījums - 138327,kWh/gadā.</t>
  </si>
  <si>
    <t xml:space="preserve">Lubānas vidusskolai veikta ēkas energoefektivitātes. paaugstināšana – atjaunota ārējā fasāde, nomainīti logi sporta zālē un ēdamzālē. Izstrādāts būvprojekts.  </t>
  </si>
  <si>
    <t>"Vispārējās izglītības iestāžu mācību vides uzlabošana Madonas novadā", projekts Nr.8.1.2.0/17/I/017</t>
  </si>
  <si>
    <t>“Siltumnīcefekta gāzu emisiju samazināšana pašvaldību publisko teritoriju apgaismojuma infrastruktūrā Madonas novada pašvaldības pagastu ciema teritorijās”</t>
  </si>
  <si>
    <t>“Siltumnīcefekta gāzu emisiju samazināšana pašvaldību publisko teritoriju apgaismojuma infrastruktūrā Madonas novada pašvaldības pilsētu teritorijās”</t>
  </si>
  <si>
    <t>Projekta mērķis ir samazināt CO2 emisijas un elektroenerģijas patēriņu Madonas novada ielu apgaismojuma infrastruktūrā, īstenojot esošo energoneefektīvo gaismekļu aizstāšanu ar LED tipa gaismekļiem  113 ielās. Kopumā paredzēts nomainīt 1231 nātrija (Na) gaismekļus uz 1231 gaismu izstarojošu diožu (LED) tipa gaismekļiem.</t>
  </si>
  <si>
    <t>Projekta mērķis ir samazināt CO2 emisijas un elektroenerģijas patēriņu Madonas novada ielu apgaismojuma infrastruktūrā, īstenojot esošo energoneefektīvo gaismekļu aizstāšanu ar LED tipa gaismekļiem  85 ielās. 
Kopumā paredzēts nomainīt 1217 nātrija (Na) gaismekļus uz 1217 gaismu izstarojošu diožu (LED) tipa gaismekļiem.</t>
  </si>
  <si>
    <t>Energoefektivitātes paaugstināšanas pasākumu uzlabošana Andreja Eglīša Ļaudonas vidusskolā, projekts Nr.4.2.2.0/20/I/016</t>
  </si>
  <si>
    <t>Nobrauktuves izbūve uz īpašumu Rīgas ielā 2, Madonā, Madonas novadā</t>
  </si>
  <si>
    <t xml:space="preserve">Izbūvēta nobrauktuve un </t>
  </si>
  <si>
    <t>Bērnudārza piebraucamā ceļa pārbūve Bērzu ielā, Aizpurve, Dzelzavas pagasts, Madonas novads</t>
  </si>
  <si>
    <t>Sauleskalna tautas nama telpu vienkāršota atjaunošana un ventilācijas sistēmas izbūve</t>
  </si>
  <si>
    <t>Projekta ietvaros paredzēts veikt telpu vienkāršoto pārbūvi, tai skaitā sanitāro mezglu pārbūvi, lai nodrošinātu sagatavošanās procesu amatiermākslas kolektīviem, kā arī dažādu atribūtu un materiālu uzglabāšanai, izbūvēta ventilācijas sistēma.</t>
  </si>
  <si>
    <t>Izbūvēta kultūras nama ēkas (Tilta iela 14, Lubānā) piebūve 120 m2 platībā kultūras nama vajadzībām. Būvdarbu līguma ietvaros paredzēta vienstāvīga piebūve, bloķēta esošās ēkas rietumu pusē ar divslīpju jumtu. Ieeja piebūves telpās plānota no stāvlaukuma puses. No stāvlaukuma puses projektēta arī atsevišķa ieeja uz publisko tualeti. Piebūves ZR daļā plānotas trīs ģērbtuves, veļas telpa (tērpu mazgātava, gludinātava), ventkamera, siltummezgls un tualetes. Piebūves dienvidu daļā plānotas skatuves palīgtelpas un mazā zāle. Būvdarbu ietvaros paredzēts labiekārtot kultūras nama teritoriju paredzot  izbūvēt iebraucamo ceļu no O. Kalpaka ielas un izbūvējot stāvlaukumu automašīnu novietošanai pie kultūras nama ēkas.</t>
  </si>
  <si>
    <t>“Kultūras nama pārbūve Tilta ielā 14, Lubānā, Madonas novadā”</t>
  </si>
  <si>
    <t>Energoefektivitātes uzlabošanas pasākumi Lauteres kultūras namā, Lauterē, Aronas pagastā, Madonas novadā</t>
  </si>
  <si>
    <t>Investīciju projekta mērķis ir uzlabot Lauteres kultūras nama infrastruktūras energoefektivitāti, lai samazinātu ikgadējo primāro enerģijas patēriņu un sasniegtu enerģijas ietaupījumu, ieviešot efektīvākos siltumnīcefekta gāzu emisiju  samazinošos pasākumus pašvaldību ēku energoefektivitātes un siltumnoturības uzlabošanā. Primārās kopējās enerģijas gada patēriņa samazinājums 148941 kWh gadā, siltumnīcefektu gāzu samazinājums 4,96 t CO2 ekviv.gadā.
Projektā plānotās darbības: jumta nomaiņa, bērniņu siltināšana , ārsienu siltināšana ar akmensvati, cokola siltināšana. Pirms projekta īstenošanas. Energoefektivitātes pasākumu uzlabošanas rezultātā tiks samazināti siltumenerģijas zudumi, tādā veidā samazinot kopējās siltumenerģijas izmaksas, kā arī CO2 emisiju daudzumu gaisā, tādā veidā paaugstinot ēkas vispārīgo stāvokli, veicinot tās ilgmūžību.
Projekta mērķa grupa ir Madonas novada un kaimiņu novada iedzīvotāji, kultūras darbinieki, pašdarbības kolektīvu dalībnieki.
Projekta rezultatīvo rādītāju sasnioegšana 2025.gada 4.ceturksnis</t>
  </si>
  <si>
    <t>26.</t>
  </si>
  <si>
    <t>Energoefektivitātes uzlabošanas pasākumi Lubānas sociālā aprūpes centrā O.Kapaka ielā 12, Lubānā, Madonas novadā</t>
  </si>
  <si>
    <t xml:space="preserve">Investīciju projekta mērķis ir uzlabot Lubānas sociālās aprūpes centra infrastruktūras energoefektivitāti, lai samazinātu ikgadējo primāro enerģijas patēriņu un sasniegtu enerģijas ietaupījumu, ieviešot efektīvākos siltumnīcefekta gāzu emisiju  samazinošos pasākumus pašvaldību ēku energoefektivitātes un siltumnoturības uzlabošanā. 
Primārās kopējās enerģijas gada patēriņa samazinājums 148941 kWh gadā, siltumnīcefektu gāzu samazinājums 4,96 t CO2 ekviv.gadā.
Projektā plānotās darbības: jumta nomaiņa, bērniņu siltināšana , ārsienu siltināšana ar akmensvati, cokola siltināšana. Rezutatīvo rādītāju sasniegšana 225.gada 4.ceturksnis </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</si>
  <si>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</si>
  <si>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</si>
  <si>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</si>
  <si>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</si>
  <si>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</si>
  <si>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</si>
  <si>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</si>
  <si>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</si>
  <si>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</si>
  <si>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</si>
  <si>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</si>
  <si>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</si>
  <si>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</si>
  <si>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</si>
  <si>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</si>
  <si>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</si>
  <si>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</si>
  <si>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</si>
  <si>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</si>
  <si>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</si>
  <si>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</si>
  <si>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</si>
  <si>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</si>
  <si>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</si>
  <si>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</si>
  <si>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</si>
  <si>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</si>
  <si>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</si>
  <si>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</si>
  <si>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</si>
  <si>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</si>
  <si>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</si>
  <si>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</si>
  <si>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</si>
  <si>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</si>
  <si>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</si>
  <si>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</si>
  <si>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</si>
  <si>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</si>
  <si>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</si>
  <si>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</si>
  <si>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</si>
  <si>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</si>
  <si>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</si>
  <si>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</si>
  <si>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</si>
  <si>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</si>
  <si>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</si>
  <si>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</si>
  <si>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</si>
  <si>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</si>
  <si>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</si>
  <si>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</si>
  <si>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</si>
  <si>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</si>
  <si>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</si>
  <si>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</si>
  <si>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</si>
  <si>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</si>
  <si>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</si>
  <si>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</si>
  <si>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</si>
  <si>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</si>
  <si>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</si>
  <si>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</si>
  <si>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</si>
  <si>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</si>
  <si>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</si>
  <si>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</si>
  <si>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</si>
  <si>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</si>
  <si>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</si>
  <si>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</si>
  <si>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</si>
  <si>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</si>
  <si>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</si>
  <si>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</si>
  <si>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</si>
  <si>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</si>
  <si>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Jaunas ģimenes ārsta prakses vietas izveide Cesvainē, Augusta Saulieša 9, Cesvainē</t>
  </si>
  <si>
    <t>Izveidota jauna ģimenes ārsta prakses vieta Cesvainē Augusta Saulieša ielā 9. Cesvainē, ēkā veikta telpu vienkāršotā atjaunošana, palielinot veselības pakalpojumu sniedzēju skaitu, nodrošinot pakalpojumu pieejamību iedzīvotājiem.</t>
  </si>
  <si>
    <t>Pašvaldības autoceļa Ozolu ielā, Dzelzavā, Madonas novadā  asfalta seguma atjaunošana</t>
  </si>
  <si>
    <t>Veikta asfalta seguma atjaunošana Ozolu ielā , Dzelzavā, Dzelzavas pagastā, Madonas novadā.</t>
  </si>
  <si>
    <t>Centrālā administrācija, Dzelzavas pagasta pārvalde</t>
  </si>
  <si>
    <t>EV 3.1.1.</t>
  </si>
  <si>
    <t>107.</t>
  </si>
  <si>
    <t>“Melioratoru ielas pārbūve Kusā, Aronas pagastā, Madonas novadā”</t>
  </si>
  <si>
    <t xml:space="preserve">Projektētās ielas garums ir 0.490 km. 
Projektētajai ielai paredzēts izbūvēt 12 nobrauktuves, ielas labajā pusē paredzēts izbūvēt 2 m platu ietvi, veidojot 1, 5 m platu gājēju celiņu. Lai nodrošinātu virsūdens novadi no ielas , paredzēts noņemt apaugumu no nomalēm, izbūvēt betona apmales, betona teknes un betona režgteknes.  Lai aizvadītu ūdeni no betona režgteknēm  uz blakus esošo dīķi, paredzēts izbūvēt 6 drenāžas kolektorus, veikt lietus kanalizācijas kolektora pārbūvi.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</si>
</sst>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b/>
      <sz val="9"/>
      <color rgb="FF231F20"/>
      <name val="Trebuchet MS"/>
      <family val="2"/>
      <charset val="186"/>
    </font>
    <font>
      <b/>
      <sz val="9"/>
      <color rgb="FFFFFFFF"/>
      <name val="Trebuchet MS"/>
      <family val="2"/>
      <charset val="186"/>
    </font>
    <font>
      <sz val="9"/>
      <color theme="1"/>
      <name val="Times New Roman"/>
      <family val="1"/>
      <charset val="186"/>
    </font>
    <font>
      <sz val="9"/>
      <color rgb="FF231F20"/>
      <name val="Tahoma"/>
      <family val="2"/>
      <charset val="186"/>
    </font>
    <font>
      <sz val="9"/>
      <color theme="1"/>
      <name val="Tahoma"/>
      <family val="2"/>
      <charset val="186"/>
    </font>
    <font>
      <sz val="8"/>
      <color theme="1"/>
      <name val="Times New Roman"/>
      <family val="1"/>
      <charset val="186"/>
    </font>
    <font>
      <sz val="5"/>
      <color rgb="FF231F20"/>
      <name val="Tahoma"/>
      <family val="2"/>
      <charset val="186"/>
    </font>
    <font>
      <b/>
      <sz val="11"/>
      <color rgb="FFFF0000"/>
      <name val="Calibri"/>
      <family val="2"/>
      <charset val="186"/>
      <scheme val="minor"/>
    </font>
    <font>
      <sz val="9"/>
      <color rgb="FFFF0000"/>
      <name val="Tahoma"/>
      <family val="2"/>
      <charset val="186"/>
    </font>
    <font>
      <sz val="9"/>
      <color theme="1"/>
      <name val="Tahoma"/>
      <family val="2"/>
    </font>
    <font>
      <sz val="9"/>
      <name val="Tahoma"/>
      <family val="2"/>
      <charset val="186"/>
    </font>
    <font>
      <sz val="10"/>
      <color rgb="FFFF0000"/>
      <name val="Arial"/>
      <family val="2"/>
      <charset val="186"/>
    </font>
  </fonts>
  <fills count="10">
    <fill>
      <patternFill patternType="none"/>
    </fill>
    <fill>
      <patternFill patternType="gray125"/>
    </fill>
    <fill>
      <patternFill patternType="solid">
        <fgColor rgb="FFC5DCE8"/>
        <bgColor indexed="64"/>
      </patternFill>
    </fill>
    <fill>
      <patternFill patternType="solid">
        <fgColor rgb="FF91AAB7"/>
        <bgColor indexed="64"/>
      </patternFill>
    </fill>
    <fill>
      <patternFill patternType="solid">
        <fgColor rgb="FFC0D0D9"/>
        <bgColor indexed="64"/>
      </patternFill>
    </fill>
    <fill>
      <patternFill patternType="solid">
        <fgColor rgb="FFECF3F7"/>
        <bgColor indexed="64"/>
      </patternFill>
    </fill>
    <fill>
      <patternFill patternType="solid">
        <fgColor rgb="FFD9E8F0"/>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58">
    <border>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medium">
        <color rgb="FFFFFFFF"/>
      </left>
      <right/>
      <top/>
      <bottom style="medium">
        <color rgb="FFFFFFFF"/>
      </bottom>
      <diagonal/>
    </border>
    <border>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rgb="FFFFFFFF"/>
      </top>
      <bottom/>
      <diagonal/>
    </border>
    <border>
      <left style="medium">
        <color rgb="FFFFFFFF"/>
      </left>
      <right/>
      <top style="medium">
        <color rgb="FFFFFFFF"/>
      </top>
      <bottom style="medium">
        <color rgb="FFFFFFFF"/>
      </bottom>
      <diagonal/>
    </border>
    <border>
      <left style="medium">
        <color rgb="FFFFFFFF"/>
      </left>
      <right/>
      <top/>
      <bottom/>
      <diagonal/>
    </border>
    <border>
      <left style="medium">
        <color rgb="FFFFFFFF"/>
      </left>
      <right style="medium">
        <color rgb="FFFFFFFF"/>
      </right>
      <top/>
      <bottom style="thin">
        <color theme="0"/>
      </bottom>
      <diagonal/>
    </border>
    <border>
      <left style="medium">
        <color rgb="FFFFFFFF"/>
      </left>
      <right style="medium">
        <color rgb="FFFFFFFF"/>
      </right>
      <top style="medium">
        <color rgb="FFFFFFFF"/>
      </top>
      <bottom style="medium">
        <color theme="0"/>
      </bottom>
      <diagonal/>
    </border>
    <border>
      <left/>
      <right style="medium">
        <color rgb="FFFFFFFF"/>
      </right>
      <top style="medium">
        <color rgb="FFFFFFFF"/>
      </top>
      <bottom style="medium">
        <color theme="0"/>
      </bottom>
      <diagonal/>
    </border>
    <border>
      <left style="medium">
        <color rgb="FFFFFFFF"/>
      </left>
      <right/>
      <top style="medium">
        <color rgb="FFFFFFFF"/>
      </top>
      <bottom/>
      <diagonal/>
    </border>
    <border>
      <left style="medium">
        <color theme="0"/>
      </left>
      <right style="medium">
        <color theme="0"/>
      </right>
      <top style="medium">
        <color theme="0"/>
      </top>
      <bottom style="medium">
        <color theme="0"/>
      </bottom>
      <diagonal/>
    </border>
    <border>
      <left style="medium">
        <color theme="0"/>
      </left>
      <right style="medium">
        <color rgb="FFFFFFFF"/>
      </right>
      <top style="medium">
        <color theme="0"/>
      </top>
      <bottom style="medium">
        <color theme="0"/>
      </bottom>
      <diagonal/>
    </border>
    <border>
      <left style="medium">
        <color rgb="FFFFFFFF"/>
      </left>
      <right style="medium">
        <color theme="0"/>
      </right>
      <top style="medium">
        <color theme="0"/>
      </top>
      <bottom style="medium">
        <color theme="0"/>
      </bottom>
      <diagonal/>
    </border>
    <border>
      <left/>
      <right/>
      <top style="medium">
        <color rgb="FFFFFFFF"/>
      </top>
      <bottom style="medium">
        <color theme="0"/>
      </bottom>
      <diagonal/>
    </border>
    <border>
      <left style="medium">
        <color rgb="FFFFFFFF"/>
      </left>
      <right style="medium">
        <color rgb="FFFFFFFF"/>
      </right>
      <top/>
      <bottom style="medium">
        <color theme="0"/>
      </bottom>
      <diagonal/>
    </border>
    <border>
      <left/>
      <right/>
      <top/>
      <bottom style="medium">
        <color rgb="FFFFFFFF"/>
      </bottom>
      <diagonal/>
    </border>
    <border>
      <left/>
      <right style="medium">
        <color rgb="FFFFFFFF"/>
      </right>
      <top/>
      <bottom style="medium">
        <color theme="0"/>
      </bottom>
      <diagonal/>
    </border>
    <border>
      <left/>
      <right style="medium">
        <color rgb="FFFFFFFF"/>
      </right>
      <top style="medium">
        <color theme="0"/>
      </top>
      <bottom style="medium">
        <color theme="0"/>
      </bottom>
      <diagonal/>
    </border>
    <border>
      <left style="medium">
        <color rgb="FFFFFFFF"/>
      </left>
      <right style="medium">
        <color rgb="FFFFFFFF"/>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style="medium">
        <color theme="0" tint="-4.9989318521683403E-2"/>
      </left>
      <right/>
      <top style="medium">
        <color theme="0" tint="-4.9989318521683403E-2"/>
      </top>
      <bottom style="thick">
        <color theme="0"/>
      </bottom>
      <diagonal/>
    </border>
    <border>
      <left/>
      <right style="medium">
        <color theme="0" tint="-4.9989318521683403E-2"/>
      </right>
      <top style="medium">
        <color theme="0" tint="-4.9989318521683403E-2"/>
      </top>
      <bottom/>
      <diagonal/>
    </border>
    <border>
      <left/>
      <right style="medium">
        <color rgb="FFFFFFFF"/>
      </right>
      <top style="thin">
        <color theme="0"/>
      </top>
      <bottom style="thin">
        <color theme="0"/>
      </bottom>
      <diagonal/>
    </border>
    <border>
      <left style="medium">
        <color rgb="FFFFFFFF"/>
      </left>
      <right style="medium">
        <color rgb="FFFFFFFF"/>
      </right>
      <top style="thin">
        <color theme="0"/>
      </top>
      <bottom style="thin">
        <color theme="0"/>
      </bottom>
      <diagonal/>
    </border>
    <border>
      <left/>
      <right style="medium">
        <color rgb="FFFFFFFF"/>
      </right>
      <top/>
      <bottom style="thin">
        <color theme="0"/>
      </bottom>
      <diagonal/>
    </border>
    <border>
      <left style="medium">
        <color rgb="FFFFFFFF"/>
      </left>
      <right style="medium">
        <color rgb="FFFFFFFF"/>
      </right>
      <top style="thin">
        <color theme="0"/>
      </top>
      <bottom style="medium">
        <color theme="0"/>
      </bottom>
      <diagonal/>
    </border>
    <border>
      <left style="medium">
        <color rgb="FFFFFFFF"/>
      </left>
      <right style="medium">
        <color theme="0"/>
      </right>
      <top style="thick">
        <color theme="0"/>
      </top>
      <bottom style="medium">
        <color rgb="FFFFFFFF"/>
      </bottom>
      <diagonal/>
    </border>
    <border>
      <left/>
      <right style="medium">
        <color rgb="FFFFFFFF"/>
      </right>
      <top style="medium">
        <color theme="0"/>
      </top>
      <bottom style="medium">
        <color rgb="FFFFFFFF"/>
      </bottom>
      <diagonal/>
    </border>
    <border>
      <left style="medium">
        <color rgb="FFFFFFFF"/>
      </left>
      <right style="medium">
        <color theme="0"/>
      </right>
      <top/>
      <bottom style="medium">
        <color rgb="FFFFFFFF"/>
      </bottom>
      <diagonal/>
    </border>
    <border>
      <left style="thin">
        <color theme="0"/>
      </left>
      <right style="thin">
        <color theme="0"/>
      </right>
      <top style="thin">
        <color theme="0"/>
      </top>
      <bottom style="thin">
        <color theme="0"/>
      </bottom>
      <diagonal/>
    </border>
    <border>
      <left/>
      <right style="thin">
        <color indexed="64"/>
      </right>
      <top style="thin">
        <color indexed="64"/>
      </top>
      <bottom style="thin">
        <color indexed="64"/>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top style="thin">
        <color theme="0"/>
      </top>
      <bottom/>
      <diagonal/>
    </border>
    <border>
      <left style="thin">
        <color theme="0"/>
      </left>
      <right/>
      <top/>
      <bottom/>
      <diagonal/>
    </border>
    <border>
      <left style="thin">
        <color theme="0"/>
      </left>
      <right style="thin">
        <color theme="0"/>
      </right>
      <top/>
      <bottom/>
      <diagonal/>
    </border>
    <border>
      <left style="medium">
        <color rgb="FFFFFFFF"/>
      </left>
      <right style="medium">
        <color rgb="FFFFFFFF"/>
      </right>
      <top style="medium">
        <color rgb="FFFFFFFF"/>
      </top>
      <bottom style="thin">
        <color theme="0"/>
      </bottom>
      <diagonal/>
    </border>
    <border>
      <left/>
      <right style="thin">
        <color theme="0"/>
      </right>
      <top style="thin">
        <color theme="0"/>
      </top>
      <bottom style="thin">
        <color theme="0"/>
      </bottom>
      <diagonal/>
    </border>
    <border>
      <left style="thin">
        <color theme="0"/>
      </left>
      <right style="thin">
        <color theme="0"/>
      </right>
      <top style="medium">
        <color theme="0"/>
      </top>
      <bottom style="thin">
        <color theme="0"/>
      </bottom>
      <diagonal/>
    </border>
    <border>
      <left style="thin">
        <color theme="0"/>
      </left>
      <right/>
      <top style="medium">
        <color theme="0"/>
      </top>
      <bottom style="thin">
        <color theme="0"/>
      </bottom>
      <diagonal/>
    </border>
    <border>
      <left style="thin">
        <color theme="0"/>
      </left>
      <right style="medium">
        <color rgb="FFFFFFFF"/>
      </right>
      <top style="medium">
        <color theme="0"/>
      </top>
      <bottom style="thin">
        <color theme="0"/>
      </bottom>
      <diagonal/>
    </border>
    <border>
      <left style="medium">
        <color rgb="FFFFFFFF"/>
      </left>
      <right style="medium">
        <color rgb="FFFFFFFF"/>
      </right>
      <top style="medium">
        <color theme="0"/>
      </top>
      <bottom style="thin">
        <color theme="0"/>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diagonal/>
    </border>
  </borders>
  <cellStyleXfs count="1">
    <xf numFmtId="0" fontId="0" fillId="0" borderId="0"/>
  </cellStyleXfs>
  <cellXfs count="238">
    <xf numFmtId="0" fontId="0" fillId="0" borderId="0" xfId="0"/>
    <xf numFmtId="0" fontId="1" fillId="2"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5" borderId="6" xfId="0" applyFont="1" applyFill="1" applyBorder="1" applyAlignment="1">
      <alignment vertical="center" wrapText="1"/>
    </xf>
    <xf numFmtId="0" fontId="4" fillId="6" borderId="6" xfId="0" applyFont="1" applyFill="1" applyBorder="1" applyAlignment="1">
      <alignment vertical="center" wrapText="1"/>
    </xf>
    <xf numFmtId="0" fontId="0" fillId="0" borderId="0" xfId="0" applyAlignment="1">
      <alignment horizontal="center" vertical="center"/>
    </xf>
    <xf numFmtId="0" fontId="4" fillId="6" borderId="3" xfId="0" applyFont="1" applyFill="1" applyBorder="1" applyAlignment="1">
      <alignment vertical="center" wrapText="1"/>
    </xf>
    <xf numFmtId="0" fontId="5" fillId="6"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5" borderId="5" xfId="0" applyFont="1" applyFill="1" applyBorder="1" applyAlignment="1">
      <alignment vertical="center" wrapText="1"/>
    </xf>
    <xf numFmtId="0" fontId="4" fillId="6" borderId="5" xfId="0" applyFont="1" applyFill="1" applyBorder="1" applyAlignment="1">
      <alignment vertical="center" wrapText="1"/>
    </xf>
    <xf numFmtId="0" fontId="4" fillId="5"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0" fillId="0" borderId="9" xfId="0" applyBorder="1"/>
    <xf numFmtId="0" fontId="0" fillId="0" borderId="10" xfId="0" applyBorder="1"/>
    <xf numFmtId="0" fontId="4" fillId="6" borderId="2" xfId="0" applyFont="1" applyFill="1" applyBorder="1" applyAlignment="1">
      <alignment vertical="center" wrapText="1"/>
    </xf>
    <xf numFmtId="0" fontId="4" fillId="5" borderId="2" xfId="0" applyFont="1" applyFill="1" applyBorder="1" applyAlignment="1">
      <alignment vertical="center" wrapText="1"/>
    </xf>
    <xf numFmtId="0" fontId="4" fillId="6" borderId="1" xfId="0" applyFont="1" applyFill="1" applyBorder="1" applyAlignment="1">
      <alignment vertical="center" wrapText="1"/>
    </xf>
    <xf numFmtId="0" fontId="4" fillId="6"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4" borderId="3" xfId="0" applyFont="1" applyFill="1" applyBorder="1" applyAlignment="1">
      <alignment vertical="center" wrapText="1"/>
    </xf>
    <xf numFmtId="4" fontId="4" fillId="6" borderId="6" xfId="0" applyNumberFormat="1" applyFont="1" applyFill="1" applyBorder="1" applyAlignment="1">
      <alignment horizontal="center" vertical="center" wrapText="1"/>
    </xf>
    <xf numFmtId="4" fontId="4" fillId="5" borderId="6" xfId="0" applyNumberFormat="1" applyFont="1" applyFill="1" applyBorder="1" applyAlignment="1">
      <alignment horizontal="center" vertical="center" wrapText="1"/>
    </xf>
    <xf numFmtId="4" fontId="4" fillId="5" borderId="3" xfId="0" applyNumberFormat="1" applyFont="1" applyFill="1" applyBorder="1" applyAlignment="1">
      <alignment horizontal="center" vertical="center" wrapText="1"/>
    </xf>
    <xf numFmtId="4" fontId="3" fillId="5" borderId="3" xfId="0" applyNumberFormat="1" applyFont="1" applyFill="1" applyBorder="1" applyAlignment="1">
      <alignment horizontal="center" vertical="center" wrapText="1"/>
    </xf>
    <xf numFmtId="4" fontId="4" fillId="6" borderId="3" xfId="0" applyNumberFormat="1" applyFont="1" applyFill="1" applyBorder="1" applyAlignment="1">
      <alignment horizontal="center" vertical="center" wrapText="1"/>
    </xf>
    <xf numFmtId="4" fontId="5" fillId="6" borderId="6" xfId="0" applyNumberFormat="1" applyFont="1" applyFill="1" applyBorder="1" applyAlignment="1">
      <alignment horizontal="center" vertical="center" wrapText="1"/>
    </xf>
    <xf numFmtId="4" fontId="2" fillId="3" borderId="6" xfId="0" applyNumberFormat="1" applyFont="1" applyFill="1" applyBorder="1" applyAlignment="1">
      <alignment horizontal="center" vertical="center" wrapText="1"/>
    </xf>
    <xf numFmtId="4" fontId="1" fillId="4" borderId="6" xfId="0" applyNumberFormat="1"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4" fillId="5" borderId="0" xfId="0" applyFont="1" applyFill="1" applyAlignment="1">
      <alignment horizontal="center" vertical="center" wrapText="1"/>
    </xf>
    <xf numFmtId="0" fontId="9" fillId="6" borderId="6" xfId="0" applyFont="1" applyFill="1" applyBorder="1" applyAlignment="1">
      <alignment horizontal="center" vertical="center" wrapText="1"/>
    </xf>
    <xf numFmtId="4" fontId="9" fillId="6" borderId="6" xfId="0" applyNumberFormat="1" applyFont="1" applyFill="1" applyBorder="1" applyAlignment="1">
      <alignment horizontal="center" vertical="center" wrapText="1"/>
    </xf>
    <xf numFmtId="0" fontId="9" fillId="6" borderId="3" xfId="0" applyFont="1" applyFill="1" applyBorder="1" applyAlignment="1">
      <alignment vertical="center" wrapText="1"/>
    </xf>
    <xf numFmtId="4" fontId="9" fillId="5" borderId="6" xfId="0" applyNumberFormat="1" applyFont="1" applyFill="1" applyBorder="1" applyAlignment="1">
      <alignment horizontal="center" vertical="center" wrapText="1"/>
    </xf>
    <xf numFmtId="2" fontId="4" fillId="5" borderId="3" xfId="0" applyNumberFormat="1" applyFont="1" applyFill="1" applyBorder="1" applyAlignment="1">
      <alignment horizontal="center" vertical="center" wrapText="1"/>
    </xf>
    <xf numFmtId="0" fontId="5" fillId="6" borderId="14" xfId="0" applyFont="1" applyFill="1" applyBorder="1" applyAlignment="1">
      <alignment horizontal="center" vertical="center" wrapText="1"/>
    </xf>
    <xf numFmtId="4" fontId="5" fillId="5" borderId="3" xfId="0" applyNumberFormat="1" applyFont="1" applyFill="1" applyBorder="1" applyAlignment="1">
      <alignment horizontal="center" vertical="center" wrapText="1"/>
    </xf>
    <xf numFmtId="0" fontId="4" fillId="5" borderId="19" xfId="0" applyFont="1" applyFill="1" applyBorder="1" applyAlignment="1">
      <alignment horizontal="center" vertical="center" wrapText="1"/>
    </xf>
    <xf numFmtId="0" fontId="11" fillId="6" borderId="3" xfId="0" applyFont="1" applyFill="1" applyBorder="1" applyAlignment="1">
      <alignment vertical="center" wrapText="1"/>
    </xf>
    <xf numFmtId="4" fontId="4" fillId="6" borderId="5" xfId="0" applyNumberFormat="1" applyFont="1" applyFill="1" applyBorder="1" applyAlignment="1">
      <alignment horizontal="center" vertical="center" wrapText="1"/>
    </xf>
    <xf numFmtId="4" fontId="2" fillId="3" borderId="8" xfId="0" applyNumberFormat="1"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17" xfId="0" applyFont="1" applyFill="1" applyBorder="1" applyAlignment="1">
      <alignment horizontal="center" vertical="center" wrapText="1"/>
    </xf>
    <xf numFmtId="4" fontId="4" fillId="5" borderId="25" xfId="0" applyNumberFormat="1" applyFont="1" applyFill="1" applyBorder="1" applyAlignment="1">
      <alignment horizontal="center" vertical="center" wrapText="1"/>
    </xf>
    <xf numFmtId="4" fontId="4" fillId="5" borderId="19" xfId="0" applyNumberFormat="1" applyFont="1" applyFill="1" applyBorder="1" applyAlignment="1">
      <alignment horizontal="center" vertical="center" wrapText="1"/>
    </xf>
    <xf numFmtId="4" fontId="4" fillId="5" borderId="26" xfId="0" applyNumberFormat="1" applyFont="1" applyFill="1" applyBorder="1" applyAlignment="1">
      <alignment horizontal="center" vertical="center" wrapText="1"/>
    </xf>
    <xf numFmtId="0" fontId="4" fillId="5" borderId="26" xfId="0" applyFont="1" applyFill="1" applyBorder="1" applyAlignment="1">
      <alignment horizontal="center" vertical="center" wrapText="1"/>
    </xf>
    <xf numFmtId="4" fontId="4" fillId="6" borderId="1" xfId="0" applyNumberFormat="1"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6" xfId="0" applyFont="1" applyFill="1" applyBorder="1" applyAlignment="1">
      <alignment vertical="center" wrapText="1"/>
    </xf>
    <xf numFmtId="0" fontId="4" fillId="6" borderId="7" xfId="0" applyFont="1" applyFill="1" applyBorder="1" applyAlignment="1">
      <alignment horizontal="center" vertical="center" wrapText="1"/>
    </xf>
    <xf numFmtId="0" fontId="4" fillId="6" borderId="18" xfId="0" applyFont="1" applyFill="1" applyBorder="1" applyAlignment="1">
      <alignment vertical="center" wrapText="1"/>
    </xf>
    <xf numFmtId="0" fontId="4" fillId="6" borderId="15" xfId="0" applyFont="1" applyFill="1" applyBorder="1" applyAlignment="1">
      <alignment vertical="center" wrapText="1"/>
    </xf>
    <xf numFmtId="0" fontId="4" fillId="5" borderId="26" xfId="0" applyFont="1" applyFill="1" applyBorder="1" applyAlignment="1">
      <alignment vertical="center" wrapText="1"/>
    </xf>
    <xf numFmtId="4" fontId="4" fillId="5" borderId="15" xfId="0" applyNumberFormat="1" applyFont="1" applyFill="1" applyBorder="1" applyAlignment="1">
      <alignment horizontal="center" vertical="center" wrapText="1"/>
    </xf>
    <xf numFmtId="0" fontId="4" fillId="5" borderId="1" xfId="0" applyFont="1" applyFill="1" applyBorder="1" applyAlignment="1">
      <alignment vertical="center" wrapText="1"/>
    </xf>
    <xf numFmtId="0" fontId="4" fillId="5" borderId="3" xfId="0" applyFont="1" applyFill="1" applyBorder="1" applyAlignment="1">
      <alignment vertical="center" wrapText="1"/>
    </xf>
    <xf numFmtId="0" fontId="4" fillId="5" borderId="23"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4" fillId="0" borderId="0" xfId="0" applyFont="1" applyAlignment="1">
      <alignment horizontal="center" vertical="center" wrapText="1"/>
    </xf>
    <xf numFmtId="0" fontId="8" fillId="0" borderId="0" xfId="0" applyFont="1"/>
    <xf numFmtId="0" fontId="0" fillId="7" borderId="0" xfId="0" applyFill="1"/>
    <xf numFmtId="0" fontId="4" fillId="6" borderId="31" xfId="0" applyFont="1" applyFill="1" applyBorder="1" applyAlignment="1">
      <alignment vertical="center" wrapText="1"/>
    </xf>
    <xf numFmtId="4" fontId="4" fillId="6" borderId="31" xfId="0" applyNumberFormat="1"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10" fillId="5" borderId="3" xfId="0" applyFont="1" applyFill="1" applyBorder="1" applyAlignment="1">
      <alignment vertical="center" wrapText="1"/>
    </xf>
    <xf numFmtId="0" fontId="10" fillId="5"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4" fontId="5" fillId="5" borderId="6"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4" fontId="4" fillId="6" borderId="15" xfId="0" applyNumberFormat="1" applyFont="1" applyFill="1" applyBorder="1" applyAlignment="1">
      <alignment horizontal="center" vertical="center" wrapText="1"/>
    </xf>
    <xf numFmtId="4" fontId="4" fillId="6" borderId="26" xfId="0" applyNumberFormat="1" applyFont="1" applyFill="1" applyBorder="1" applyAlignment="1">
      <alignment horizontal="center" vertical="center" wrapText="1"/>
    </xf>
    <xf numFmtId="0" fontId="4" fillId="5" borderId="15" xfId="0" applyFont="1" applyFill="1" applyBorder="1" applyAlignment="1">
      <alignment vertical="center" wrapText="1"/>
    </xf>
    <xf numFmtId="0" fontId="3" fillId="6" borderId="26" xfId="0" applyFont="1" applyFill="1" applyBorder="1" applyAlignment="1">
      <alignment horizontal="center" vertical="center" wrapText="1"/>
    </xf>
    <xf numFmtId="4" fontId="4" fillId="6" borderId="25" xfId="0" applyNumberFormat="1"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1" fillId="2" borderId="2" xfId="0" applyFont="1" applyFill="1" applyBorder="1" applyAlignment="1">
      <alignment vertical="center" wrapText="1"/>
    </xf>
    <xf numFmtId="4" fontId="4" fillId="6" borderId="6" xfId="0" applyNumberFormat="1" applyFont="1" applyFill="1" applyBorder="1" applyAlignment="1">
      <alignment vertical="center" wrapText="1"/>
    </xf>
    <xf numFmtId="2" fontId="4" fillId="5" borderId="3" xfId="0" applyNumberFormat="1" applyFont="1" applyFill="1" applyBorder="1" applyAlignment="1">
      <alignment vertical="center" wrapText="1"/>
    </xf>
    <xf numFmtId="0" fontId="4" fillId="5" borderId="20" xfId="0" applyFont="1" applyFill="1" applyBorder="1" applyAlignment="1">
      <alignment vertical="center" wrapText="1"/>
    </xf>
    <xf numFmtId="4" fontId="4" fillId="5" borderId="6" xfId="0" applyNumberFormat="1" applyFont="1" applyFill="1" applyBorder="1" applyAlignment="1">
      <alignment vertical="center" wrapText="1"/>
    </xf>
    <xf numFmtId="0" fontId="4" fillId="5" borderId="17" xfId="0" applyFont="1" applyFill="1" applyBorder="1" applyAlignment="1">
      <alignment vertical="center" wrapText="1"/>
    </xf>
    <xf numFmtId="0" fontId="4" fillId="5" borderId="19" xfId="0" applyFont="1" applyFill="1" applyBorder="1" applyAlignment="1">
      <alignment vertical="center" wrapText="1"/>
    </xf>
    <xf numFmtId="4" fontId="4" fillId="6" borderId="1" xfId="0" applyNumberFormat="1" applyFont="1" applyFill="1" applyBorder="1" applyAlignment="1">
      <alignment vertical="center" wrapText="1"/>
    </xf>
    <xf numFmtId="0" fontId="4" fillId="6" borderId="37" xfId="0" applyFont="1" applyFill="1" applyBorder="1" applyAlignment="1">
      <alignment horizontal="center" vertical="center" wrapText="1"/>
    </xf>
    <xf numFmtId="4" fontId="4" fillId="5" borderId="0" xfId="0" applyNumberFormat="1" applyFont="1" applyFill="1" applyAlignment="1">
      <alignment horizontal="center" vertical="center" wrapText="1"/>
    </xf>
    <xf numFmtId="4" fontId="4" fillId="8" borderId="6" xfId="0" applyNumberFormat="1" applyFont="1" applyFill="1" applyBorder="1" applyAlignment="1">
      <alignment horizontal="center" vertical="center" wrapText="1"/>
    </xf>
    <xf numFmtId="0" fontId="4" fillId="8" borderId="6" xfId="0" applyFont="1" applyFill="1" applyBorder="1" applyAlignment="1">
      <alignment horizontal="center" vertical="center" wrapText="1"/>
    </xf>
    <xf numFmtId="4" fontId="4" fillId="8" borderId="6" xfId="0" applyNumberFormat="1" applyFont="1" applyFill="1" applyBorder="1" applyAlignment="1">
      <alignment vertical="center" wrapText="1"/>
    </xf>
    <xf numFmtId="0" fontId="4" fillId="5" borderId="42" xfId="0" applyFont="1" applyFill="1" applyBorder="1" applyAlignment="1">
      <alignment horizontal="center" vertical="center" wrapText="1"/>
    </xf>
    <xf numFmtId="0" fontId="4" fillId="5" borderId="43" xfId="0" applyFont="1" applyFill="1" applyBorder="1" applyAlignment="1">
      <alignment horizontal="center" vertical="center" wrapText="1"/>
    </xf>
    <xf numFmtId="2" fontId="9" fillId="5" borderId="3" xfId="0" applyNumberFormat="1" applyFont="1" applyFill="1" applyBorder="1" applyAlignment="1">
      <alignment vertical="center" wrapText="1"/>
    </xf>
    <xf numFmtId="2" fontId="9" fillId="5" borderId="3" xfId="0" applyNumberFormat="1" applyFont="1" applyFill="1" applyBorder="1" applyAlignment="1">
      <alignment horizontal="center" vertical="center" wrapText="1"/>
    </xf>
    <xf numFmtId="0" fontId="9" fillId="5" borderId="35" xfId="0" applyFont="1" applyFill="1" applyBorder="1" applyAlignment="1">
      <alignment horizontal="center" vertical="center" wrapText="1"/>
    </xf>
    <xf numFmtId="0" fontId="9" fillId="5" borderId="36" xfId="0" applyFont="1" applyFill="1" applyBorder="1" applyAlignment="1">
      <alignment vertical="center" wrapText="1"/>
    </xf>
    <xf numFmtId="4" fontId="9" fillId="5" borderId="3" xfId="0" applyNumberFormat="1"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6" xfId="0" applyFont="1" applyFill="1" applyBorder="1" applyAlignment="1">
      <alignment vertical="center" wrapText="1"/>
    </xf>
    <xf numFmtId="0" fontId="9" fillId="6" borderId="7" xfId="0" applyFont="1" applyFill="1" applyBorder="1" applyAlignment="1">
      <alignment horizontal="center" vertical="center" wrapText="1"/>
    </xf>
    <xf numFmtId="4" fontId="9" fillId="5" borderId="0" xfId="0" applyNumberFormat="1" applyFont="1" applyFill="1" applyAlignment="1">
      <alignment horizontal="center" vertical="center" wrapText="1"/>
    </xf>
    <xf numFmtId="0" fontId="9" fillId="5" borderId="43" xfId="0" applyFont="1" applyFill="1" applyBorder="1" applyAlignment="1">
      <alignment horizontal="center" vertical="center" wrapText="1"/>
    </xf>
    <xf numFmtId="0" fontId="9" fillId="5" borderId="42" xfId="0" applyFont="1" applyFill="1" applyBorder="1" applyAlignment="1">
      <alignment horizontal="center" vertical="center" wrapText="1"/>
    </xf>
    <xf numFmtId="0" fontId="9" fillId="6" borderId="6" xfId="0" applyFont="1" applyFill="1" applyBorder="1" applyAlignment="1">
      <alignment horizontal="left" vertical="center" wrapText="1"/>
    </xf>
    <xf numFmtId="4" fontId="9" fillId="5" borderId="41" xfId="0" applyNumberFormat="1" applyFont="1" applyFill="1" applyBorder="1" applyAlignment="1">
      <alignment horizontal="center" vertical="center" wrapText="1"/>
    </xf>
    <xf numFmtId="4" fontId="9" fillId="5" borderId="45" xfId="0" applyNumberFormat="1" applyFont="1" applyFill="1" applyBorder="1" applyAlignment="1">
      <alignment horizontal="center" vertical="center" wrapText="1"/>
    </xf>
    <xf numFmtId="4" fontId="9" fillId="5" borderId="46" xfId="0" applyNumberFormat="1" applyFont="1" applyFill="1" applyBorder="1" applyAlignment="1">
      <alignment horizontal="center" vertical="center" wrapText="1"/>
    </xf>
    <xf numFmtId="0" fontId="4" fillId="5" borderId="44" xfId="0" applyFont="1" applyFill="1" applyBorder="1" applyAlignment="1">
      <alignment vertical="center" wrapText="1"/>
    </xf>
    <xf numFmtId="4" fontId="9" fillId="5" borderId="38" xfId="0" applyNumberFormat="1" applyFont="1" applyFill="1" applyBorder="1" applyAlignment="1">
      <alignment horizontal="center" vertical="center" wrapText="1"/>
    </xf>
    <xf numFmtId="4" fontId="4" fillId="5" borderId="47" xfId="0" applyNumberFormat="1" applyFont="1" applyFill="1" applyBorder="1" applyAlignment="1">
      <alignment horizontal="center" vertical="center" wrapText="1"/>
    </xf>
    <xf numFmtId="0" fontId="4" fillId="5" borderId="47" xfId="0" applyFont="1" applyFill="1" applyBorder="1" applyAlignment="1">
      <alignment horizontal="center" vertical="center" wrapText="1"/>
    </xf>
    <xf numFmtId="0" fontId="4" fillId="5" borderId="48" xfId="0" applyFont="1" applyFill="1" applyBorder="1" applyAlignment="1">
      <alignment horizontal="center" vertical="center" wrapText="1"/>
    </xf>
    <xf numFmtId="4" fontId="4" fillId="5" borderId="43" xfId="0" applyNumberFormat="1" applyFont="1" applyFill="1" applyBorder="1" applyAlignment="1">
      <alignment horizontal="center" vertical="center" wrapText="1"/>
    </xf>
    <xf numFmtId="0" fontId="4" fillId="5" borderId="41" xfId="0" applyFont="1" applyFill="1" applyBorder="1" applyAlignment="1">
      <alignment vertical="center" wrapText="1"/>
    </xf>
    <xf numFmtId="4" fontId="4" fillId="5" borderId="38" xfId="0" applyNumberFormat="1" applyFont="1" applyFill="1" applyBorder="1" applyAlignment="1">
      <alignment horizontal="center" vertical="center" wrapText="1"/>
    </xf>
    <xf numFmtId="4" fontId="4" fillId="5" borderId="41" xfId="0" applyNumberFormat="1" applyFont="1" applyFill="1" applyBorder="1" applyAlignment="1">
      <alignment horizontal="center" vertical="center" wrapText="1"/>
    </xf>
    <xf numFmtId="0" fontId="4" fillId="5" borderId="41" xfId="0" applyFont="1" applyFill="1" applyBorder="1" applyAlignment="1">
      <alignment horizontal="center" vertical="center" wrapText="1"/>
    </xf>
    <xf numFmtId="0" fontId="4" fillId="5" borderId="38" xfId="0" applyFont="1" applyFill="1" applyBorder="1" applyAlignment="1">
      <alignment horizontal="center" vertical="center" wrapText="1"/>
    </xf>
    <xf numFmtId="4" fontId="4" fillId="6" borderId="49" xfId="0" applyNumberFormat="1" applyFont="1" applyFill="1" applyBorder="1" applyAlignment="1">
      <alignment horizontal="center" vertical="center" wrapText="1"/>
    </xf>
    <xf numFmtId="0" fontId="9" fillId="5" borderId="38" xfId="0" applyFont="1" applyFill="1" applyBorder="1" applyAlignment="1">
      <alignment vertical="center" wrapText="1"/>
    </xf>
    <xf numFmtId="0" fontId="4" fillId="5" borderId="14" xfId="0" applyFont="1" applyFill="1" applyBorder="1" applyAlignment="1">
      <alignment vertical="center" wrapText="1"/>
    </xf>
    <xf numFmtId="0" fontId="4" fillId="5" borderId="49" xfId="0" applyFont="1" applyFill="1" applyBorder="1" applyAlignment="1">
      <alignment vertical="center" wrapText="1"/>
    </xf>
    <xf numFmtId="4" fontId="4" fillId="5" borderId="51" xfId="0" applyNumberFormat="1" applyFont="1" applyFill="1" applyBorder="1" applyAlignment="1">
      <alignment horizontal="center" vertical="center" wrapText="1"/>
    </xf>
    <xf numFmtId="0" fontId="4" fillId="5" borderId="52"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53" xfId="0" applyFont="1" applyFill="1" applyBorder="1" applyAlignment="1">
      <alignment horizontal="center" vertical="center" wrapText="1"/>
    </xf>
    <xf numFmtId="0" fontId="4" fillId="5" borderId="54" xfId="0" applyFont="1" applyFill="1" applyBorder="1" applyAlignment="1">
      <alignment horizontal="center" vertical="center" wrapText="1"/>
    </xf>
    <xf numFmtId="0" fontId="9" fillId="5" borderId="43" xfId="0" applyFont="1" applyFill="1" applyBorder="1" applyAlignment="1">
      <alignment horizontal="justify" vertical="center"/>
    </xf>
    <xf numFmtId="4" fontId="9" fillId="5" borderId="40" xfId="0" applyNumberFormat="1" applyFont="1" applyFill="1" applyBorder="1" applyAlignment="1">
      <alignment horizontal="center" vertical="center" wrapText="1"/>
    </xf>
    <xf numFmtId="0" fontId="5" fillId="5" borderId="47" xfId="0" applyFont="1" applyFill="1" applyBorder="1" applyAlignment="1">
      <alignment vertical="center" wrapText="1"/>
    </xf>
    <xf numFmtId="4" fontId="5" fillId="5" borderId="45" xfId="0" applyNumberFormat="1" applyFont="1" applyFill="1" applyBorder="1" applyAlignment="1">
      <alignment horizontal="center" vertical="center" wrapText="1"/>
    </xf>
    <xf numFmtId="4" fontId="5" fillId="5" borderId="46" xfId="0" applyNumberFormat="1" applyFont="1" applyFill="1" applyBorder="1" applyAlignment="1">
      <alignment horizontal="center" vertical="center" wrapText="1"/>
    </xf>
    <xf numFmtId="4" fontId="5" fillId="5" borderId="41" xfId="0" applyNumberFormat="1" applyFont="1" applyFill="1" applyBorder="1" applyAlignment="1">
      <alignment horizontal="center" vertical="center" wrapText="1"/>
    </xf>
    <xf numFmtId="4" fontId="5" fillId="5" borderId="38" xfId="0" applyNumberFormat="1" applyFont="1" applyFill="1" applyBorder="1" applyAlignment="1">
      <alignment horizontal="center" vertical="center" wrapText="1"/>
    </xf>
    <xf numFmtId="0" fontId="5" fillId="5" borderId="43" xfId="0" applyFont="1" applyFill="1" applyBorder="1" applyAlignment="1">
      <alignment horizontal="center" vertical="center" wrapText="1"/>
    </xf>
    <xf numFmtId="4" fontId="5" fillId="5" borderId="0" xfId="0" applyNumberFormat="1" applyFont="1" applyFill="1" applyAlignment="1">
      <alignment horizontal="center" vertical="center" wrapText="1"/>
    </xf>
    <xf numFmtId="0" fontId="5" fillId="5" borderId="42"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5" fillId="5" borderId="38" xfId="0" applyFont="1" applyFill="1" applyBorder="1" applyAlignment="1">
      <alignment horizontal="justify" vertical="center"/>
    </xf>
    <xf numFmtId="0" fontId="5" fillId="6" borderId="0" xfId="0" applyFont="1" applyFill="1" applyAlignment="1">
      <alignment horizontal="center" vertical="center" wrapText="1"/>
    </xf>
    <xf numFmtId="0" fontId="0" fillId="7" borderId="38" xfId="0" applyFill="1" applyBorder="1" applyAlignment="1">
      <alignment horizontal="center" vertical="center"/>
    </xf>
    <xf numFmtId="4" fontId="4" fillId="7" borderId="43" xfId="0" applyNumberFormat="1" applyFont="1" applyFill="1" applyBorder="1" applyAlignment="1">
      <alignment vertical="center" wrapText="1"/>
    </xf>
    <xf numFmtId="0" fontId="0" fillId="7" borderId="40" xfId="0" applyFill="1" applyBorder="1" applyAlignment="1">
      <alignment horizontal="center" vertical="center"/>
    </xf>
    <xf numFmtId="0" fontId="0" fillId="7" borderId="38" xfId="0" applyFill="1" applyBorder="1" applyAlignment="1">
      <alignment horizontal="center" vertical="center" wrapText="1"/>
    </xf>
    <xf numFmtId="0" fontId="4" fillId="7" borderId="38" xfId="0" applyFont="1" applyFill="1" applyBorder="1" applyAlignment="1">
      <alignment horizontal="center" vertical="center" wrapText="1"/>
    </xf>
    <xf numFmtId="0" fontId="3" fillId="7" borderId="39" xfId="0" applyFont="1" applyFill="1" applyBorder="1" applyAlignment="1">
      <alignment horizontal="center" vertical="center" wrapText="1"/>
    </xf>
    <xf numFmtId="4" fontId="9" fillId="5" borderId="42" xfId="0" applyNumberFormat="1" applyFont="1" applyFill="1" applyBorder="1" applyAlignment="1">
      <alignment horizontal="center" vertical="center" wrapText="1"/>
    </xf>
    <xf numFmtId="0" fontId="11" fillId="5" borderId="38" xfId="0" applyFont="1" applyFill="1" applyBorder="1" applyAlignment="1">
      <alignment vertical="center" wrapText="1"/>
    </xf>
    <xf numFmtId="4" fontId="11" fillId="5" borderId="38" xfId="0" applyNumberFormat="1" applyFont="1" applyFill="1" applyBorder="1" applyAlignment="1">
      <alignment horizontal="center" vertical="center" wrapText="1"/>
    </xf>
    <xf numFmtId="4" fontId="11" fillId="5" borderId="41" xfId="0" applyNumberFormat="1" applyFont="1" applyFill="1" applyBorder="1" applyAlignment="1">
      <alignment horizontal="center" vertical="center" wrapText="1"/>
    </xf>
    <xf numFmtId="0" fontId="11" fillId="5" borderId="43" xfId="0" applyFont="1" applyFill="1" applyBorder="1" applyAlignment="1">
      <alignment horizontal="center" vertical="center" wrapText="1"/>
    </xf>
    <xf numFmtId="4" fontId="11" fillId="5" borderId="43" xfId="0" applyNumberFormat="1" applyFont="1" applyFill="1" applyBorder="1" applyAlignment="1">
      <alignment horizontal="center" vertical="center" wrapText="1"/>
    </xf>
    <xf numFmtId="0" fontId="11" fillId="5" borderId="42" xfId="0" applyFont="1" applyFill="1" applyBorder="1" applyAlignment="1">
      <alignment horizontal="center" vertical="center" wrapText="1"/>
    </xf>
    <xf numFmtId="0" fontId="11" fillId="6" borderId="42" xfId="0" applyFont="1" applyFill="1" applyBorder="1" applyAlignment="1">
      <alignment horizontal="center" vertical="center" wrapText="1"/>
    </xf>
    <xf numFmtId="4" fontId="9" fillId="8" borderId="6" xfId="0" applyNumberFormat="1" applyFont="1" applyFill="1" applyBorder="1" applyAlignment="1">
      <alignment vertical="center" wrapText="1"/>
    </xf>
    <xf numFmtId="4" fontId="9" fillId="8" borderId="6" xfId="0" applyNumberFormat="1" applyFont="1" applyFill="1" applyBorder="1" applyAlignment="1">
      <alignment horizontal="center" vertical="center" wrapText="1"/>
    </xf>
    <xf numFmtId="0" fontId="9" fillId="8" borderId="6" xfId="0" applyFont="1" applyFill="1" applyBorder="1" applyAlignment="1">
      <alignment horizontal="center" vertical="center" wrapText="1"/>
    </xf>
    <xf numFmtId="4" fontId="4" fillId="5" borderId="49" xfId="0" applyNumberFormat="1" applyFont="1" applyFill="1" applyBorder="1" applyAlignment="1">
      <alignment horizontal="center" vertical="center" wrapText="1"/>
    </xf>
    <xf numFmtId="4" fontId="4" fillId="5" borderId="49" xfId="0" applyNumberFormat="1" applyFont="1" applyFill="1" applyBorder="1" applyAlignment="1">
      <alignment vertical="center" wrapText="1"/>
    </xf>
    <xf numFmtId="4" fontId="4" fillId="5" borderId="1" xfId="0" applyNumberFormat="1" applyFont="1" applyFill="1" applyBorder="1" applyAlignment="1">
      <alignment horizontal="center" vertical="center" wrapText="1"/>
    </xf>
    <xf numFmtId="0" fontId="4" fillId="9" borderId="38" xfId="0" applyFont="1" applyFill="1" applyBorder="1" applyAlignment="1">
      <alignment horizontal="center" vertical="center" wrapText="1"/>
    </xf>
    <xf numFmtId="4" fontId="4" fillId="9" borderId="38" xfId="0" applyNumberFormat="1" applyFont="1" applyFill="1" applyBorder="1" applyAlignment="1">
      <alignment vertical="center" wrapText="1"/>
    </xf>
    <xf numFmtId="4" fontId="4" fillId="9" borderId="46" xfId="0" applyNumberFormat="1" applyFont="1" applyFill="1" applyBorder="1" applyAlignment="1">
      <alignment horizontal="center" vertical="center" wrapText="1"/>
    </xf>
    <xf numFmtId="4" fontId="4" fillId="9" borderId="57" xfId="0" applyNumberFormat="1" applyFont="1" applyFill="1" applyBorder="1" applyAlignment="1">
      <alignment horizontal="center" vertical="center" wrapText="1"/>
    </xf>
    <xf numFmtId="4" fontId="4" fillId="9" borderId="41" xfId="0" applyNumberFormat="1" applyFont="1" applyFill="1" applyBorder="1" applyAlignment="1">
      <alignment horizontal="center" vertical="center" wrapText="1"/>
    </xf>
    <xf numFmtId="4" fontId="4" fillId="9" borderId="50" xfId="0" applyNumberFormat="1" applyFont="1" applyFill="1" applyBorder="1" applyAlignment="1">
      <alignment horizontal="center" vertical="center" wrapText="1"/>
    </xf>
    <xf numFmtId="4" fontId="4" fillId="9" borderId="38" xfId="0" applyNumberFormat="1" applyFont="1" applyFill="1" applyBorder="1" applyAlignment="1">
      <alignment horizontal="center" vertical="center" wrapText="1"/>
    </xf>
    <xf numFmtId="0" fontId="4" fillId="9" borderId="44" xfId="0" applyFont="1" applyFill="1" applyBorder="1" applyAlignment="1">
      <alignment horizontal="center" vertical="center" wrapText="1"/>
    </xf>
    <xf numFmtId="4" fontId="4" fillId="9" borderId="56" xfId="0" applyNumberFormat="1" applyFont="1" applyFill="1" applyBorder="1" applyAlignment="1">
      <alignment horizontal="center" vertical="center" wrapText="1"/>
    </xf>
    <xf numFmtId="4" fontId="4" fillId="9" borderId="55" xfId="0" applyNumberFormat="1" applyFont="1" applyFill="1" applyBorder="1" applyAlignment="1">
      <alignment horizontal="center" vertical="center" wrapText="1"/>
    </xf>
    <xf numFmtId="0" fontId="4" fillId="9" borderId="1" xfId="0" applyFont="1" applyFill="1" applyBorder="1" applyAlignment="1">
      <alignment vertical="center" wrapText="1"/>
    </xf>
    <xf numFmtId="4" fontId="4" fillId="9" borderId="6" xfId="0" applyNumberFormat="1"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9" borderId="3" xfId="0" applyFont="1" applyFill="1" applyBorder="1" applyAlignment="1">
      <alignment horizontal="center" vertical="center" wrapText="1"/>
    </xf>
    <xf numFmtId="2" fontId="3" fillId="9" borderId="3" xfId="0" applyNumberFormat="1"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22"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6" xfId="0" applyFont="1" applyFill="1" applyBorder="1" applyAlignment="1">
      <alignment vertical="center" wrapText="1"/>
    </xf>
    <xf numFmtId="4" fontId="11" fillId="5" borderId="6" xfId="0" applyNumberFormat="1"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6" xfId="0" applyFont="1" applyFill="1" applyBorder="1" applyAlignment="1">
      <alignment horizontal="left" vertical="center" wrapText="1"/>
    </xf>
    <xf numFmtId="0" fontId="11" fillId="5" borderId="23"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5" fillId="5" borderId="3" xfId="0" applyFont="1" applyFill="1" applyBorder="1" applyAlignment="1">
      <alignment vertical="center" wrapText="1"/>
    </xf>
    <xf numFmtId="0" fontId="5" fillId="5" borderId="3" xfId="0" applyFont="1" applyFill="1" applyBorder="1" applyAlignment="1">
      <alignment horizontal="center" vertical="center" wrapText="1"/>
    </xf>
    <xf numFmtId="4" fontId="9" fillId="6" borderId="3" xfId="0" applyNumberFormat="1" applyFont="1" applyFill="1" applyBorder="1" applyAlignment="1">
      <alignment horizontal="center" vertical="center" wrapText="1"/>
    </xf>
    <xf numFmtId="0" fontId="12" fillId="0" borderId="0" xfId="0" applyFont="1" applyAlignment="1">
      <alignment wrapText="1"/>
    </xf>
    <xf numFmtId="4" fontId="9" fillId="9" borderId="38" xfId="0" applyNumberFormat="1" applyFont="1" applyFill="1" applyBorder="1" applyAlignment="1">
      <alignment horizontal="center" vertical="center" wrapText="1"/>
    </xf>
    <xf numFmtId="4" fontId="9" fillId="9" borderId="50" xfId="0" applyNumberFormat="1"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5"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6"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colors>
    <mruColors>
      <color rgb="FFECF3F7"/>
      <color rgb="FFD9E8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47625</xdr:colOff>
      <xdr:row>0</xdr:row>
      <xdr:rowOff>59532</xdr:rowOff>
    </xdr:from>
    <xdr:to>
      <xdr:col>16</xdr:col>
      <xdr:colOff>352425</xdr:colOff>
      <xdr:row>1</xdr:row>
      <xdr:rowOff>381000</xdr:rowOff>
    </xdr:to>
    <xdr:sp macro="" textlink="">
      <xdr:nvSpPr>
        <xdr:cNvPr id="2" name="Tekstlodziņš 2">
          <a:extLst>
            <a:ext uri="{FF2B5EF4-FFF2-40B4-BE49-F238E27FC236}">
              <a16:creationId xmlns:a16="http://schemas.microsoft.com/office/drawing/2014/main" id="{1960CD8C-8EEC-5908-BAC1-D3D8CD3677EC}"/>
            </a:ext>
          </a:extLst>
        </xdr:cNvPr>
        <xdr:cNvSpPr txBox="1">
          <a:spLocks noChangeArrowheads="1"/>
        </xdr:cNvSpPr>
      </xdr:nvSpPr>
      <xdr:spPr bwMode="auto">
        <a:xfrm>
          <a:off x="14535150" y="59532"/>
          <a:ext cx="2743200" cy="105489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r>
            <a:rPr lang="lv-LV" sz="1100">
              <a:effectLst/>
              <a:latin typeface="Tahoma" panose="020B0604030504040204" pitchFamily="34" charset="0"/>
              <a:ea typeface="Tahoma" panose="020B0604030504040204" pitchFamily="34" charset="0"/>
            </a:rPr>
            <a:t>Pielikums Nr. 1</a:t>
          </a:r>
        </a:p>
        <a:p>
          <a:r>
            <a:rPr lang="lv-LV" sz="1100">
              <a:effectLst/>
              <a:latin typeface="Tahoma" panose="020B0604030504040204" pitchFamily="34" charset="0"/>
              <a:ea typeface="Tahoma" panose="020B0604030504040204" pitchFamily="34" charset="0"/>
            </a:rPr>
            <a:t>Madonas novada pašvaldības domes 2023. gada  31.augusta</a:t>
          </a:r>
        </a:p>
        <a:p>
          <a:r>
            <a:rPr lang="lv-LV" sz="1100">
              <a:effectLst/>
              <a:latin typeface="Tahoma" panose="020B0604030504040204" pitchFamily="34" charset="0"/>
              <a:ea typeface="Tahoma" panose="020B0604030504040204" pitchFamily="34" charset="0"/>
            </a:rPr>
            <a:t>lēmumam Nr.</a:t>
          </a:r>
          <a:r>
            <a:rPr lang="lv-LV" sz="1100" baseline="0">
              <a:effectLst/>
              <a:latin typeface="Tahoma" panose="020B0604030504040204" pitchFamily="34" charset="0"/>
              <a:ea typeface="Tahoma" panose="020B0604030504040204" pitchFamily="34" charset="0"/>
            </a:rPr>
            <a:t> 543</a:t>
          </a:r>
        </a:p>
        <a:p>
          <a:r>
            <a:rPr lang="lv-LV" sz="1100" baseline="0">
              <a:effectLst/>
              <a:latin typeface="Tahoma" panose="020B0604030504040204" pitchFamily="34" charset="0"/>
              <a:ea typeface="Tahoma" panose="020B0604030504040204" pitchFamily="34" charset="0"/>
            </a:rPr>
            <a:t>(protokols Nr. 15, 68. p.)</a:t>
          </a:r>
          <a:endParaRPr lang="lv-LV" sz="1100">
            <a:effectLst/>
            <a:latin typeface="Tahoma" panose="020B0604030504040204" pitchFamily="34" charset="0"/>
            <a:ea typeface="Tahoma" panose="020B0604030504040204" pitchFamily="34" charset="0"/>
          </a:endParaRPr>
        </a:p>
      </xdr:txBody>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20"/>
  <sheetViews>
    <sheetView tabSelected="1" zoomScaleNormal="100" workbookViewId="0">
      <pane ySplit="2" topLeftCell="A81" activePane="bottomLeft" state="frozen"/>
      <selection pane="bottomLeft" activeCell="F56" sqref="F56"/>
    </sheetView>
  </sheetViews>
  <sheetFormatPr defaultRowHeight="15" x14ac:dyDescent="0.25"/>
  <cols>
    <col min="1" max="1" width="9.85546875" style="8" customWidth="1"/>
    <col min="2" max="2" width="34.42578125" customWidth="1"/>
    <col min="3" max="3" width="18.85546875" style="8" customWidth="1"/>
    <col min="4" max="4" width="12.42578125" style="8" customWidth="1"/>
    <col min="5" max="5" width="16.28515625" style="8" customWidth="1"/>
    <col min="6" max="6" width="14.7109375" style="8" customWidth="1"/>
    <col min="7" max="7" width="13.7109375" style="8" customWidth="1"/>
    <col min="8" max="8" width="13.5703125" style="8" customWidth="1"/>
    <col min="9" max="9" width="9.5703125" style="8" customWidth="1"/>
    <col min="10" max="10" width="46.28515625" style="8" customWidth="1"/>
    <col min="11" max="11" width="16.140625" style="8" customWidth="1"/>
    <col min="12" max="12" width="11.42578125" style="8" customWidth="1"/>
  </cols>
  <sheetData>
    <row r="1" spans="1:12" ht="57.75" customHeight="1" x14ac:dyDescent="0.25">
      <c r="A1" s="1" t="s">
        <v>17</v>
      </c>
      <c r="B1" s="1" t="s">
        <v>0</v>
      </c>
      <c r="C1" s="1" t="s">
        <v>1</v>
      </c>
      <c r="D1" s="1"/>
      <c r="E1" s="1"/>
      <c r="F1" s="1"/>
      <c r="G1" s="1" t="s">
        <v>2</v>
      </c>
      <c r="H1" s="1" t="s">
        <v>181</v>
      </c>
      <c r="I1" s="1" t="s">
        <v>3</v>
      </c>
      <c r="J1" s="1" t="s">
        <v>4</v>
      </c>
      <c r="K1" s="1" t="s">
        <v>5</v>
      </c>
      <c r="L1" s="1" t="s">
        <v>6</v>
      </c>
    </row>
    <row r="2" spans="1:12" ht="57.75" customHeight="1" x14ac:dyDescent="0.25">
      <c r="A2" s="1"/>
      <c r="B2" s="106"/>
      <c r="C2" s="1"/>
      <c r="D2" s="1" t="s">
        <v>7</v>
      </c>
      <c r="E2" s="1" t="s">
        <v>8</v>
      </c>
      <c r="F2" s="1" t="s">
        <v>9</v>
      </c>
      <c r="G2" s="1"/>
      <c r="H2" s="1"/>
      <c r="I2" s="1"/>
      <c r="J2" s="1"/>
      <c r="K2" s="1"/>
      <c r="L2" s="1"/>
    </row>
    <row r="3" spans="1:12" ht="44.25" customHeight="1" thickBot="1" x14ac:dyDescent="0.3">
      <c r="A3" s="228" t="s">
        <v>10</v>
      </c>
      <c r="B3" s="229"/>
      <c r="C3" s="41">
        <f>C4+C19+C33</f>
        <v>35709832.229999997</v>
      </c>
      <c r="D3" s="41">
        <f t="shared" ref="D3:H3" si="0">D4+D19+D33</f>
        <v>3476633.5700000003</v>
      </c>
      <c r="E3" s="41">
        <f t="shared" si="0"/>
        <v>10803628.040000001</v>
      </c>
      <c r="F3" s="41">
        <f t="shared" si="0"/>
        <v>21079927.209999997</v>
      </c>
      <c r="G3" s="41">
        <f t="shared" si="0"/>
        <v>2597747.96</v>
      </c>
      <c r="H3" s="41">
        <f t="shared" si="0"/>
        <v>8435340.6799999997</v>
      </c>
      <c r="I3" s="11"/>
      <c r="J3" s="11"/>
      <c r="K3" s="11"/>
      <c r="L3" s="11"/>
    </row>
    <row r="4" spans="1:12" ht="39.75" customHeight="1" thickBot="1" x14ac:dyDescent="0.3">
      <c r="A4" s="230" t="s">
        <v>11</v>
      </c>
      <c r="B4" s="231"/>
      <c r="C4" s="42">
        <f>SUM(C5:C18)</f>
        <v>16374524.119999999</v>
      </c>
      <c r="D4" s="42">
        <f t="shared" ref="D4:H4" si="1">SUM(D5:D18)</f>
        <v>1350629.62</v>
      </c>
      <c r="E4" s="42">
        <f t="shared" si="1"/>
        <v>4472572.5600000005</v>
      </c>
      <c r="F4" s="42">
        <f t="shared" si="1"/>
        <v>10651588.389999999</v>
      </c>
      <c r="G4" s="42">
        <f t="shared" si="1"/>
        <v>678232.93</v>
      </c>
      <c r="H4" s="42">
        <f t="shared" si="1"/>
        <v>3241573.55</v>
      </c>
      <c r="I4" s="34"/>
      <c r="J4" s="34"/>
      <c r="K4" s="34"/>
      <c r="L4" s="34"/>
    </row>
    <row r="5" spans="1:12" ht="46.5" thickTop="1" thickBot="1" x14ac:dyDescent="0.3">
      <c r="A5" s="123">
        <v>1</v>
      </c>
      <c r="B5" s="124" t="s">
        <v>287</v>
      </c>
      <c r="C5" s="125">
        <f>SUM(D5:F5)</f>
        <v>1176522.44</v>
      </c>
      <c r="D5" s="125">
        <v>654463.62</v>
      </c>
      <c r="E5" s="125">
        <v>522058.82</v>
      </c>
      <c r="F5" s="43"/>
      <c r="G5" s="125">
        <v>541422.93000000005</v>
      </c>
      <c r="H5" s="125">
        <v>581740</v>
      </c>
      <c r="I5" s="43">
        <v>2022</v>
      </c>
      <c r="J5" s="43" t="s">
        <v>14</v>
      </c>
      <c r="K5" s="43" t="s">
        <v>12</v>
      </c>
      <c r="L5" s="43" t="s">
        <v>13</v>
      </c>
    </row>
    <row r="6" spans="1:12" ht="78" customHeight="1" thickBot="1" x14ac:dyDescent="0.3">
      <c r="A6" s="114">
        <v>2</v>
      </c>
      <c r="B6" s="107" t="s">
        <v>188</v>
      </c>
      <c r="C6" s="35">
        <v>140000</v>
      </c>
      <c r="D6" s="35">
        <v>100000</v>
      </c>
      <c r="E6" s="35"/>
      <c r="F6" s="35">
        <v>140266.45000000001</v>
      </c>
      <c r="G6" s="35"/>
      <c r="H6" s="35">
        <v>240266.45</v>
      </c>
      <c r="I6" s="35">
        <v>2022</v>
      </c>
      <c r="J6" s="35" t="s">
        <v>16</v>
      </c>
      <c r="K6" s="35" t="s">
        <v>12</v>
      </c>
      <c r="L6" s="35" t="s">
        <v>13</v>
      </c>
    </row>
    <row r="7" spans="1:12" ht="23.25" thickBot="1" x14ac:dyDescent="0.3">
      <c r="A7" s="2">
        <v>3</v>
      </c>
      <c r="B7" s="108" t="s">
        <v>18</v>
      </c>
      <c r="C7" s="52">
        <v>100000</v>
      </c>
      <c r="D7" s="52">
        <v>100000</v>
      </c>
      <c r="E7" s="52"/>
      <c r="F7" s="52"/>
      <c r="G7" s="52"/>
      <c r="H7" s="52">
        <v>100000</v>
      </c>
      <c r="I7" s="2">
        <v>2022</v>
      </c>
      <c r="J7" s="50" t="s">
        <v>19</v>
      </c>
      <c r="K7" s="50" t="s">
        <v>12</v>
      </c>
      <c r="L7" s="50" t="s">
        <v>13</v>
      </c>
    </row>
    <row r="8" spans="1:12" ht="35.25" customHeight="1" thickBot="1" x14ac:dyDescent="0.3">
      <c r="A8" s="4">
        <v>4</v>
      </c>
      <c r="B8" s="107" t="s">
        <v>20</v>
      </c>
      <c r="C8" s="35">
        <v>68000</v>
      </c>
      <c r="D8" s="35">
        <v>68000</v>
      </c>
      <c r="E8" s="35"/>
      <c r="F8" s="35"/>
      <c r="G8" s="35">
        <v>30000</v>
      </c>
      <c r="H8" s="35">
        <v>38000</v>
      </c>
      <c r="I8" s="51">
        <v>2022</v>
      </c>
      <c r="J8" s="35" t="s">
        <v>21</v>
      </c>
      <c r="K8" s="35" t="s">
        <v>12</v>
      </c>
      <c r="L8" s="35" t="s">
        <v>13</v>
      </c>
    </row>
    <row r="9" spans="1:12" ht="55.5" customHeight="1" thickBot="1" x14ac:dyDescent="0.3">
      <c r="A9" s="84">
        <v>5</v>
      </c>
      <c r="B9" s="82" t="s">
        <v>189</v>
      </c>
      <c r="C9" s="36">
        <v>100000</v>
      </c>
      <c r="D9" s="36">
        <v>100000</v>
      </c>
      <c r="E9" s="38"/>
      <c r="F9" s="38"/>
      <c r="G9" s="38"/>
      <c r="H9" s="36">
        <v>50000</v>
      </c>
      <c r="I9" s="3">
        <v>2022</v>
      </c>
      <c r="J9" s="50" t="s">
        <v>214</v>
      </c>
      <c r="K9" s="3" t="s">
        <v>12</v>
      </c>
      <c r="L9" s="3" t="s">
        <v>13</v>
      </c>
    </row>
    <row r="10" spans="1:12" ht="40.5" customHeight="1" thickBot="1" x14ac:dyDescent="0.3">
      <c r="A10" s="4">
        <v>6</v>
      </c>
      <c r="B10" s="107" t="s">
        <v>201</v>
      </c>
      <c r="C10" s="35">
        <v>70000</v>
      </c>
      <c r="D10" s="35">
        <v>70000</v>
      </c>
      <c r="E10" s="35"/>
      <c r="F10" s="35"/>
      <c r="G10" s="35"/>
      <c r="H10" s="35">
        <v>70000</v>
      </c>
      <c r="I10" s="35">
        <v>2022</v>
      </c>
      <c r="J10" s="35" t="s">
        <v>200</v>
      </c>
      <c r="K10" s="35" t="s">
        <v>23</v>
      </c>
      <c r="L10" s="35" t="s">
        <v>13</v>
      </c>
    </row>
    <row r="11" spans="1:12" ht="23.25" thickBot="1" x14ac:dyDescent="0.3">
      <c r="A11" s="2">
        <v>7</v>
      </c>
      <c r="B11" s="108" t="s">
        <v>24</v>
      </c>
      <c r="C11" s="36">
        <v>30000</v>
      </c>
      <c r="D11" s="36">
        <v>30000</v>
      </c>
      <c r="E11" s="50"/>
      <c r="F11" s="50"/>
      <c r="G11" s="50"/>
      <c r="H11" s="36">
        <v>30000</v>
      </c>
      <c r="I11" s="3">
        <v>2022</v>
      </c>
      <c r="J11" s="50" t="s">
        <v>25</v>
      </c>
      <c r="K11" s="50" t="s">
        <v>26</v>
      </c>
      <c r="L11" s="50" t="s">
        <v>13</v>
      </c>
    </row>
    <row r="12" spans="1:12" ht="23.25" thickBot="1" x14ac:dyDescent="0.3">
      <c r="A12" s="4">
        <v>8</v>
      </c>
      <c r="B12" s="9" t="s">
        <v>27</v>
      </c>
      <c r="C12" s="35">
        <v>106810</v>
      </c>
      <c r="D12" s="35">
        <v>48666</v>
      </c>
      <c r="E12" s="35"/>
      <c r="F12" s="35">
        <v>58144</v>
      </c>
      <c r="G12" s="35">
        <v>106810</v>
      </c>
      <c r="H12" s="35"/>
      <c r="I12" s="4">
        <v>2021</v>
      </c>
      <c r="J12" s="4" t="s">
        <v>28</v>
      </c>
      <c r="K12" s="4" t="s">
        <v>23</v>
      </c>
      <c r="L12" s="4" t="s">
        <v>13</v>
      </c>
    </row>
    <row r="13" spans="1:12" ht="45.75" thickBot="1" x14ac:dyDescent="0.3">
      <c r="A13" s="84">
        <v>9</v>
      </c>
      <c r="B13" s="108" t="s">
        <v>29</v>
      </c>
      <c r="C13" s="36">
        <v>82000</v>
      </c>
      <c r="D13" s="36">
        <v>82000</v>
      </c>
      <c r="E13" s="50"/>
      <c r="F13" s="50"/>
      <c r="G13" s="50"/>
      <c r="H13" s="36">
        <v>40000</v>
      </c>
      <c r="I13" s="3">
        <v>2023</v>
      </c>
      <c r="J13" s="50" t="s">
        <v>30</v>
      </c>
      <c r="K13" s="50" t="s">
        <v>23</v>
      </c>
      <c r="L13" s="50" t="s">
        <v>13</v>
      </c>
    </row>
    <row r="14" spans="1:12" ht="45.75" thickBot="1" x14ac:dyDescent="0.3">
      <c r="A14" s="4">
        <v>10</v>
      </c>
      <c r="B14" s="9" t="s">
        <v>31</v>
      </c>
      <c r="C14" s="35">
        <v>21419.74</v>
      </c>
      <c r="D14" s="35"/>
      <c r="E14" s="35">
        <v>21419.74</v>
      </c>
      <c r="F14" s="35"/>
      <c r="G14" s="35"/>
      <c r="H14" s="35">
        <v>21419.74</v>
      </c>
      <c r="I14" s="4">
        <v>2022</v>
      </c>
      <c r="J14" s="4" t="s">
        <v>32</v>
      </c>
      <c r="K14" s="4" t="s">
        <v>196</v>
      </c>
      <c r="L14" s="4" t="s">
        <v>33</v>
      </c>
    </row>
    <row r="15" spans="1:12" ht="78.75" customHeight="1" thickBot="1" x14ac:dyDescent="0.3">
      <c r="A15" s="43">
        <v>11</v>
      </c>
      <c r="B15" s="121" t="s">
        <v>270</v>
      </c>
      <c r="C15" s="49">
        <v>869615.58</v>
      </c>
      <c r="D15" s="49"/>
      <c r="E15" s="49">
        <v>300000</v>
      </c>
      <c r="F15" s="49">
        <f>C15-E15</f>
        <v>569615.57999999996</v>
      </c>
      <c r="G15" s="122"/>
      <c r="H15" s="49">
        <v>869615.58</v>
      </c>
      <c r="I15" s="44">
        <v>2023</v>
      </c>
      <c r="J15" s="122" t="s">
        <v>281</v>
      </c>
      <c r="K15" s="122" t="s">
        <v>51</v>
      </c>
      <c r="L15" s="122" t="s">
        <v>13</v>
      </c>
    </row>
    <row r="16" spans="1:12" ht="116.25" customHeight="1" thickBot="1" x14ac:dyDescent="0.3">
      <c r="A16" s="4">
        <v>12</v>
      </c>
      <c r="B16" s="9" t="s">
        <v>215</v>
      </c>
      <c r="C16" s="35">
        <v>500000</v>
      </c>
      <c r="D16" s="35">
        <v>75000</v>
      </c>
      <c r="E16" s="35"/>
      <c r="F16" s="35">
        <f>C16-D16</f>
        <v>425000</v>
      </c>
      <c r="G16" s="35"/>
      <c r="H16" s="35"/>
      <c r="I16" s="4">
        <v>2024</v>
      </c>
      <c r="J16" s="4" t="s">
        <v>216</v>
      </c>
      <c r="K16" s="4" t="s">
        <v>51</v>
      </c>
      <c r="L16" s="4" t="s">
        <v>13</v>
      </c>
    </row>
    <row r="17" spans="1:23" ht="225.75" customHeight="1" thickBot="1" x14ac:dyDescent="0.3">
      <c r="A17" s="128">
        <v>13</v>
      </c>
      <c r="B17" s="48" t="s">
        <v>282</v>
      </c>
      <c r="C17" s="47">
        <v>12960156.359999999</v>
      </c>
      <c r="D17" s="47"/>
      <c r="E17" s="47">
        <v>3629094</v>
      </c>
      <c r="F17" s="47">
        <f>C17-E17</f>
        <v>9331062.3599999994</v>
      </c>
      <c r="G17" s="47"/>
      <c r="H17" s="47">
        <v>1050531.78</v>
      </c>
      <c r="I17" s="46">
        <v>2017</v>
      </c>
      <c r="J17" s="126" t="s">
        <v>274</v>
      </c>
      <c r="K17" s="126" t="s">
        <v>12</v>
      </c>
      <c r="L17" s="4" t="s">
        <v>13</v>
      </c>
    </row>
    <row r="18" spans="1:23" ht="52.5" customHeight="1" thickBot="1" x14ac:dyDescent="0.3">
      <c r="A18" s="84">
        <v>14</v>
      </c>
      <c r="B18" s="108" t="s">
        <v>203</v>
      </c>
      <c r="C18" s="36">
        <v>150000</v>
      </c>
      <c r="D18" s="36">
        <v>22500</v>
      </c>
      <c r="E18" s="36"/>
      <c r="F18" s="36">
        <v>127500</v>
      </c>
      <c r="G18" s="36"/>
      <c r="H18" s="36">
        <v>150000</v>
      </c>
      <c r="I18" s="3">
        <v>2022</v>
      </c>
      <c r="J18" s="50" t="s">
        <v>202</v>
      </c>
      <c r="K18" s="50" t="s">
        <v>12</v>
      </c>
      <c r="L18" s="50" t="s">
        <v>13</v>
      </c>
    </row>
    <row r="19" spans="1:23" ht="52.5" customHeight="1" thickBot="1" x14ac:dyDescent="0.3">
      <c r="A19" s="220" t="s">
        <v>35</v>
      </c>
      <c r="B19" s="221"/>
      <c r="C19" s="42">
        <f>SUM(C20:C32)</f>
        <v>13346191.26</v>
      </c>
      <c r="D19" s="42">
        <f t="shared" ref="D19:H19" si="2">SUM(D20:D32)</f>
        <v>920319.66</v>
      </c>
      <c r="E19" s="42">
        <f t="shared" si="2"/>
        <v>5023347.4000000004</v>
      </c>
      <c r="F19" s="42">
        <f t="shared" si="2"/>
        <v>7402617.3399999989</v>
      </c>
      <c r="G19" s="42">
        <f t="shared" si="2"/>
        <v>182849.26</v>
      </c>
      <c r="H19" s="42">
        <f t="shared" si="2"/>
        <v>3179296.5999999996</v>
      </c>
      <c r="I19" s="22"/>
      <c r="J19" s="22"/>
      <c r="K19" s="22"/>
      <c r="L19" s="22"/>
    </row>
    <row r="20" spans="1:23" ht="52.5" customHeight="1" thickBot="1" x14ac:dyDescent="0.3">
      <c r="A20" s="4">
        <v>15</v>
      </c>
      <c r="B20" s="7" t="s">
        <v>36</v>
      </c>
      <c r="C20" s="35">
        <v>300445</v>
      </c>
      <c r="D20" s="35">
        <v>30000</v>
      </c>
      <c r="E20" s="35">
        <v>270445</v>
      </c>
      <c r="F20" s="26"/>
      <c r="G20" s="35">
        <v>40000</v>
      </c>
      <c r="H20" s="35">
        <v>73945</v>
      </c>
      <c r="I20" s="5">
        <v>2019</v>
      </c>
      <c r="J20" s="5" t="s">
        <v>37</v>
      </c>
      <c r="K20" s="5" t="s">
        <v>38</v>
      </c>
      <c r="L20" s="5" t="s">
        <v>39</v>
      </c>
    </row>
    <row r="21" spans="1:23" ht="44.25" customHeight="1" thickBot="1" x14ac:dyDescent="0.3">
      <c r="A21" s="2">
        <v>16</v>
      </c>
      <c r="B21" s="82" t="s">
        <v>40</v>
      </c>
      <c r="C21" s="36">
        <v>31760</v>
      </c>
      <c r="D21" s="3"/>
      <c r="E21" s="36">
        <v>31760</v>
      </c>
      <c r="F21" s="23"/>
      <c r="G21" s="36">
        <v>15880</v>
      </c>
      <c r="H21" s="36">
        <v>15880</v>
      </c>
      <c r="I21" s="3">
        <v>2017</v>
      </c>
      <c r="J21" s="2" t="s">
        <v>41</v>
      </c>
      <c r="K21" s="2" t="s">
        <v>34</v>
      </c>
      <c r="L21" s="3" t="s">
        <v>39</v>
      </c>
    </row>
    <row r="22" spans="1:23" ht="125.25" customHeight="1" thickBot="1" x14ac:dyDescent="0.3">
      <c r="A22" s="4">
        <v>17</v>
      </c>
      <c r="B22" s="7" t="s">
        <v>43</v>
      </c>
      <c r="C22" s="35">
        <v>1651544.77</v>
      </c>
      <c r="D22" s="35">
        <v>247731.72</v>
      </c>
      <c r="E22" s="26"/>
      <c r="F22" s="35">
        <v>1403813.05</v>
      </c>
      <c r="G22" s="26"/>
      <c r="H22" s="35">
        <v>990926.86</v>
      </c>
      <c r="I22" s="5">
        <v>2022</v>
      </c>
      <c r="J22" s="5" t="s">
        <v>44</v>
      </c>
      <c r="K22" s="5" t="s">
        <v>12</v>
      </c>
      <c r="L22" s="5" t="s">
        <v>42</v>
      </c>
    </row>
    <row r="23" spans="1:23" ht="48.75" customHeight="1" thickBot="1" x14ac:dyDescent="0.3">
      <c r="A23" s="2">
        <v>18</v>
      </c>
      <c r="B23" s="82" t="s">
        <v>45</v>
      </c>
      <c r="C23" s="36">
        <v>253938.15</v>
      </c>
      <c r="D23" s="36">
        <v>63110</v>
      </c>
      <c r="E23" s="23"/>
      <c r="F23" s="36">
        <v>190828.15</v>
      </c>
      <c r="G23" s="36">
        <v>126969.26</v>
      </c>
      <c r="H23" s="36">
        <v>126969.26</v>
      </c>
      <c r="I23" s="3">
        <v>2021</v>
      </c>
      <c r="J23" s="2" t="s">
        <v>46</v>
      </c>
      <c r="K23" s="3" t="s">
        <v>12</v>
      </c>
      <c r="L23" s="3" t="s">
        <v>42</v>
      </c>
    </row>
    <row r="24" spans="1:23" ht="42.75" customHeight="1" thickBot="1" x14ac:dyDescent="0.3">
      <c r="A24" s="4">
        <v>19</v>
      </c>
      <c r="B24" s="7" t="s">
        <v>47</v>
      </c>
      <c r="C24" s="35">
        <v>87111</v>
      </c>
      <c r="D24" s="35">
        <v>13066.65</v>
      </c>
      <c r="E24" s="26"/>
      <c r="F24" s="35">
        <v>74044.350000000006</v>
      </c>
      <c r="G24" s="26"/>
      <c r="H24" s="35">
        <v>87111</v>
      </c>
      <c r="I24" s="5">
        <v>2022</v>
      </c>
      <c r="J24" s="4" t="s">
        <v>48</v>
      </c>
      <c r="K24" s="5" t="s">
        <v>23</v>
      </c>
      <c r="L24" s="5" t="s">
        <v>42</v>
      </c>
    </row>
    <row r="25" spans="1:23" ht="23.25" thickBot="1" x14ac:dyDescent="0.3">
      <c r="A25" s="2">
        <v>20</v>
      </c>
      <c r="B25" s="93" t="s">
        <v>197</v>
      </c>
      <c r="C25" s="36">
        <v>45000</v>
      </c>
      <c r="D25" s="36">
        <v>6750</v>
      </c>
      <c r="E25" s="23"/>
      <c r="F25" s="36">
        <v>38250</v>
      </c>
      <c r="G25" s="23"/>
      <c r="H25" s="36">
        <v>45000</v>
      </c>
      <c r="I25" s="3">
        <v>2022</v>
      </c>
      <c r="J25" s="2" t="s">
        <v>49</v>
      </c>
      <c r="K25" s="2" t="s">
        <v>23</v>
      </c>
      <c r="L25" s="83" t="s">
        <v>42</v>
      </c>
    </row>
    <row r="26" spans="1:23" ht="180.75" thickBot="1" x14ac:dyDescent="0.3">
      <c r="A26" s="126">
        <v>21</v>
      </c>
      <c r="B26" s="127" t="s">
        <v>271</v>
      </c>
      <c r="C26" s="47">
        <v>658944.14</v>
      </c>
      <c r="D26" s="47"/>
      <c r="E26" s="47">
        <v>155000</v>
      </c>
      <c r="F26" s="47">
        <v>503944.14</v>
      </c>
      <c r="G26" s="47"/>
      <c r="H26" s="47">
        <v>310154.46000000002</v>
      </c>
      <c r="I26" s="46">
        <v>2023</v>
      </c>
      <c r="J26" s="132" t="s">
        <v>280</v>
      </c>
      <c r="K26" s="46" t="s">
        <v>12</v>
      </c>
      <c r="L26" s="46" t="s">
        <v>42</v>
      </c>
    </row>
    <row r="27" spans="1:23" ht="28.5" customHeight="1" thickBot="1" x14ac:dyDescent="0.3">
      <c r="A27" s="2">
        <v>22</v>
      </c>
      <c r="B27" s="6" t="s">
        <v>50</v>
      </c>
      <c r="C27" s="36">
        <v>50000</v>
      </c>
      <c r="D27" s="36">
        <f>C27*0.15</f>
        <v>7500</v>
      </c>
      <c r="E27" s="3"/>
      <c r="F27" s="36">
        <f>C27-D27</f>
        <v>42500</v>
      </c>
      <c r="G27" s="3"/>
      <c r="H27" s="36">
        <v>50000</v>
      </c>
      <c r="I27" s="3">
        <v>2023</v>
      </c>
      <c r="J27" s="3" t="s">
        <v>186</v>
      </c>
      <c r="K27" s="3" t="s">
        <v>51</v>
      </c>
      <c r="L27" s="83" t="s">
        <v>42</v>
      </c>
    </row>
    <row r="28" spans="1:23" ht="57" thickBot="1" x14ac:dyDescent="0.3">
      <c r="A28" s="4">
        <v>23</v>
      </c>
      <c r="B28" s="48" t="s">
        <v>379</v>
      </c>
      <c r="C28" s="216">
        <v>109310.02</v>
      </c>
      <c r="D28" s="216">
        <v>16489.650000000001</v>
      </c>
      <c r="E28" s="126"/>
      <c r="F28" s="126">
        <v>92913.51</v>
      </c>
      <c r="G28" s="126"/>
      <c r="H28" s="216">
        <v>109310.02</v>
      </c>
      <c r="I28" s="126">
        <v>2022</v>
      </c>
      <c r="J28" s="126" t="s">
        <v>380</v>
      </c>
      <c r="K28" s="126" t="s">
        <v>34</v>
      </c>
      <c r="L28" s="128" t="s">
        <v>53</v>
      </c>
    </row>
    <row r="29" spans="1:23" s="16" customFormat="1" ht="142.5" customHeight="1" thickBot="1" x14ac:dyDescent="0.3">
      <c r="A29" s="2">
        <v>24</v>
      </c>
      <c r="B29" s="6" t="s">
        <v>54</v>
      </c>
      <c r="C29" s="36">
        <v>1000000</v>
      </c>
      <c r="D29" s="36">
        <v>150000</v>
      </c>
      <c r="E29" s="36">
        <v>850000</v>
      </c>
      <c r="F29" s="3"/>
      <c r="G29" s="3"/>
      <c r="H29" s="36">
        <v>100000</v>
      </c>
      <c r="I29" s="3">
        <v>2023</v>
      </c>
      <c r="J29" s="3" t="s">
        <v>219</v>
      </c>
      <c r="K29" s="3" t="s">
        <v>12</v>
      </c>
      <c r="L29" s="83" t="s">
        <v>218</v>
      </c>
      <c r="M29"/>
      <c r="N29"/>
      <c r="O29"/>
      <c r="P29"/>
      <c r="Q29"/>
      <c r="R29"/>
      <c r="S29"/>
      <c r="T29"/>
      <c r="U29"/>
      <c r="V29"/>
      <c r="W29"/>
    </row>
    <row r="30" spans="1:23" s="17" customFormat="1" ht="45.75" thickBot="1" x14ac:dyDescent="0.3">
      <c r="A30" s="4">
        <v>25</v>
      </c>
      <c r="B30" s="9" t="s">
        <v>56</v>
      </c>
      <c r="C30" s="39">
        <v>6000000</v>
      </c>
      <c r="D30" s="39">
        <v>300000</v>
      </c>
      <c r="E30" s="39">
        <v>1800000</v>
      </c>
      <c r="F30" s="39">
        <v>3900000</v>
      </c>
      <c r="G30" s="4"/>
      <c r="H30" s="39">
        <v>300000</v>
      </c>
      <c r="I30" s="4">
        <v>2022</v>
      </c>
      <c r="J30" s="4" t="s">
        <v>57</v>
      </c>
      <c r="K30" s="4" t="s">
        <v>58</v>
      </c>
      <c r="L30" s="76" t="s">
        <v>55</v>
      </c>
      <c r="M30"/>
      <c r="N30"/>
      <c r="O30"/>
      <c r="P30"/>
      <c r="Q30"/>
      <c r="R30"/>
      <c r="S30"/>
      <c r="T30"/>
      <c r="U30"/>
      <c r="V30"/>
      <c r="W30"/>
    </row>
    <row r="31" spans="1:23" s="17" customFormat="1" ht="158.25" thickBot="1" x14ac:dyDescent="0.3">
      <c r="A31" s="4" t="s">
        <v>297</v>
      </c>
      <c r="B31" s="127" t="s">
        <v>298</v>
      </c>
      <c r="C31" s="47">
        <v>493631.84</v>
      </c>
      <c r="D31" s="47">
        <v>85671.64</v>
      </c>
      <c r="E31" s="47">
        <v>407960.2</v>
      </c>
      <c r="F31" s="47"/>
      <c r="G31" s="46"/>
      <c r="H31" s="47">
        <v>150000</v>
      </c>
      <c r="I31" s="46">
        <v>2023</v>
      </c>
      <c r="J31" s="46" t="s">
        <v>299</v>
      </c>
      <c r="K31" s="46" t="s">
        <v>12</v>
      </c>
      <c r="L31" s="213" t="s">
        <v>55</v>
      </c>
      <c r="M31"/>
      <c r="N31"/>
      <c r="O31"/>
      <c r="P31"/>
      <c r="Q31"/>
      <c r="R31"/>
      <c r="S31"/>
      <c r="T31"/>
      <c r="U31"/>
      <c r="V31"/>
      <c r="W31"/>
    </row>
    <row r="32" spans="1:23" s="16" customFormat="1" ht="259.5" thickBot="1" x14ac:dyDescent="0.3">
      <c r="A32" s="207">
        <v>27</v>
      </c>
      <c r="B32" s="208" t="s">
        <v>272</v>
      </c>
      <c r="C32" s="209">
        <v>2664506.34</v>
      </c>
      <c r="D32" s="209"/>
      <c r="E32" s="210">
        <v>1508182.2</v>
      </c>
      <c r="F32" s="209">
        <f>C32-E32</f>
        <v>1156324.1399999999</v>
      </c>
      <c r="G32" s="210"/>
      <c r="H32" s="209">
        <v>820000</v>
      </c>
      <c r="I32" s="210">
        <v>2021</v>
      </c>
      <c r="J32" s="211" t="s">
        <v>275</v>
      </c>
      <c r="K32" s="210" t="s">
        <v>273</v>
      </c>
      <c r="L32" s="212" t="s">
        <v>217</v>
      </c>
      <c r="M32"/>
      <c r="N32"/>
      <c r="O32"/>
      <c r="P32"/>
      <c r="Q32"/>
      <c r="R32"/>
      <c r="S32"/>
      <c r="T32"/>
      <c r="U32"/>
      <c r="V32"/>
      <c r="W32"/>
    </row>
    <row r="33" spans="1:12" ht="35.25" customHeight="1" thickBot="1" x14ac:dyDescent="0.3">
      <c r="A33" s="226" t="s">
        <v>60</v>
      </c>
      <c r="B33" s="227"/>
      <c r="C33" s="42">
        <f>SUM(C34:C61)</f>
        <v>5989116.8499999996</v>
      </c>
      <c r="D33" s="42">
        <f t="shared" ref="D33:H33" si="3">SUM(D34:D61)</f>
        <v>1205684.29</v>
      </c>
      <c r="E33" s="42">
        <f t="shared" si="3"/>
        <v>1307708.08</v>
      </c>
      <c r="F33" s="42">
        <f t="shared" si="3"/>
        <v>3025721.48</v>
      </c>
      <c r="G33" s="42">
        <f t="shared" si="3"/>
        <v>1736665.77</v>
      </c>
      <c r="H33" s="42">
        <f t="shared" si="3"/>
        <v>2014470.53</v>
      </c>
      <c r="I33" s="22"/>
      <c r="J33" s="22"/>
      <c r="K33" s="22"/>
      <c r="L33" s="85"/>
    </row>
    <row r="34" spans="1:12" ht="45.75" thickBot="1" x14ac:dyDescent="0.3">
      <c r="A34" s="53" t="s">
        <v>300</v>
      </c>
      <c r="B34" s="109" t="s">
        <v>238</v>
      </c>
      <c r="C34" s="36">
        <v>267199.40999999997</v>
      </c>
      <c r="D34" s="36"/>
      <c r="E34" s="36"/>
      <c r="F34" s="36">
        <v>267199.40999999997</v>
      </c>
      <c r="G34" s="36">
        <v>267199.40999999997</v>
      </c>
      <c r="H34" s="36"/>
      <c r="I34" s="2">
        <v>2022</v>
      </c>
      <c r="J34" s="2" t="s">
        <v>62</v>
      </c>
      <c r="K34" s="2" t="s">
        <v>12</v>
      </c>
      <c r="L34" s="2" t="s">
        <v>61</v>
      </c>
    </row>
    <row r="35" spans="1:12" ht="40.5" customHeight="1" thickBot="1" x14ac:dyDescent="0.3">
      <c r="A35" s="53" t="s">
        <v>301</v>
      </c>
      <c r="B35" s="18" t="s">
        <v>65</v>
      </c>
      <c r="C35" s="55">
        <v>73000</v>
      </c>
      <c r="D35" s="55">
        <v>10000</v>
      </c>
      <c r="E35" s="55">
        <v>43000</v>
      </c>
      <c r="F35" s="55">
        <v>20000</v>
      </c>
      <c r="G35" s="25"/>
      <c r="H35" s="55">
        <v>30000</v>
      </c>
      <c r="I35" s="15">
        <v>2022</v>
      </c>
      <c r="J35" s="21" t="s">
        <v>66</v>
      </c>
      <c r="K35" s="15" t="s">
        <v>23</v>
      </c>
      <c r="L35" s="15" t="s">
        <v>64</v>
      </c>
    </row>
    <row r="36" spans="1:12" ht="44.25" customHeight="1" thickBot="1" x14ac:dyDescent="0.3">
      <c r="A36" s="53" t="s">
        <v>302</v>
      </c>
      <c r="B36" s="82" t="s">
        <v>68</v>
      </c>
      <c r="C36" s="36">
        <v>50000</v>
      </c>
      <c r="D36" s="36">
        <v>50000</v>
      </c>
      <c r="E36" s="23"/>
      <c r="F36" s="23"/>
      <c r="G36" s="23"/>
      <c r="H36" s="36">
        <v>25000</v>
      </c>
      <c r="I36" s="3">
        <v>2022</v>
      </c>
      <c r="J36" s="2" t="s">
        <v>69</v>
      </c>
      <c r="K36" s="2" t="s">
        <v>67</v>
      </c>
      <c r="L36" s="3" t="s">
        <v>70</v>
      </c>
    </row>
    <row r="37" spans="1:12" ht="23.25" thickBot="1" x14ac:dyDescent="0.3">
      <c r="A37" s="53" t="s">
        <v>303</v>
      </c>
      <c r="B37" s="54" t="s">
        <v>190</v>
      </c>
      <c r="C37" s="35">
        <v>150000</v>
      </c>
      <c r="D37" s="5"/>
      <c r="E37" s="26"/>
      <c r="F37" s="26"/>
      <c r="G37" s="26"/>
      <c r="H37" s="26"/>
      <c r="I37" s="5">
        <v>2023</v>
      </c>
      <c r="J37" s="5" t="s">
        <v>72</v>
      </c>
      <c r="K37" s="4" t="s">
        <v>22</v>
      </c>
      <c r="L37" s="5" t="s">
        <v>63</v>
      </c>
    </row>
    <row r="38" spans="1:12" ht="57" thickBot="1" x14ac:dyDescent="0.3">
      <c r="A38" s="53" t="s">
        <v>304</v>
      </c>
      <c r="B38" s="6" t="s">
        <v>73</v>
      </c>
      <c r="C38" s="36">
        <v>13410</v>
      </c>
      <c r="D38" s="36">
        <v>13410</v>
      </c>
      <c r="E38" s="23"/>
      <c r="F38" s="23"/>
      <c r="G38" s="23"/>
      <c r="H38" s="36">
        <v>13410</v>
      </c>
      <c r="I38" s="3">
        <v>2022</v>
      </c>
      <c r="J38" s="2" t="s">
        <v>74</v>
      </c>
      <c r="K38" s="2" t="s">
        <v>59</v>
      </c>
      <c r="L38" s="3" t="s">
        <v>63</v>
      </c>
    </row>
    <row r="39" spans="1:12" ht="23.25" thickBot="1" x14ac:dyDescent="0.3">
      <c r="A39" s="53" t="s">
        <v>305</v>
      </c>
      <c r="B39" s="9" t="s">
        <v>191</v>
      </c>
      <c r="C39" s="147">
        <v>50000</v>
      </c>
      <c r="D39" s="147">
        <v>50000</v>
      </c>
      <c r="E39" s="26"/>
      <c r="F39" s="26"/>
      <c r="G39" s="26"/>
      <c r="H39" s="5"/>
      <c r="I39" s="5">
        <v>2023</v>
      </c>
      <c r="J39" s="5" t="s">
        <v>76</v>
      </c>
      <c r="K39" s="4" t="s">
        <v>75</v>
      </c>
      <c r="L39" s="5" t="s">
        <v>63</v>
      </c>
    </row>
    <row r="40" spans="1:12" ht="198" customHeight="1" thickBot="1" x14ac:dyDescent="0.3">
      <c r="A40" s="53" t="s">
        <v>306</v>
      </c>
      <c r="B40" s="214" t="s">
        <v>278</v>
      </c>
      <c r="C40" s="96">
        <v>334720.57</v>
      </c>
      <c r="D40" s="96"/>
      <c r="E40" s="96">
        <v>238854.2</v>
      </c>
      <c r="F40" s="96">
        <f>C40-E40</f>
        <v>95866.37</v>
      </c>
      <c r="G40" s="23"/>
      <c r="H40" s="23">
        <v>334720.57</v>
      </c>
      <c r="I40" s="97">
        <v>2023</v>
      </c>
      <c r="J40" s="215" t="s">
        <v>279</v>
      </c>
      <c r="K40" s="215" t="s">
        <v>12</v>
      </c>
      <c r="L40" s="97" t="s">
        <v>63</v>
      </c>
    </row>
    <row r="41" spans="1:12" ht="158.25" thickBot="1" x14ac:dyDescent="0.3">
      <c r="A41" s="53" t="s">
        <v>307</v>
      </c>
      <c r="B41" s="48" t="s">
        <v>294</v>
      </c>
      <c r="C41" s="216">
        <v>936864.39</v>
      </c>
      <c r="D41" s="216">
        <v>140529.66</v>
      </c>
      <c r="E41" s="126"/>
      <c r="F41" s="216">
        <v>796334.73</v>
      </c>
      <c r="G41" s="126"/>
      <c r="H41" s="216">
        <v>418000</v>
      </c>
      <c r="I41" s="126">
        <v>2023</v>
      </c>
      <c r="J41" s="126" t="s">
        <v>293</v>
      </c>
      <c r="K41" s="126" t="s">
        <v>51</v>
      </c>
      <c r="L41" s="4" t="s">
        <v>63</v>
      </c>
    </row>
    <row r="42" spans="1:12" ht="34.5" thickBot="1" x14ac:dyDescent="0.3">
      <c r="A42" s="53" t="s">
        <v>308</v>
      </c>
      <c r="B42" s="82" t="s">
        <v>77</v>
      </c>
      <c r="C42" s="37">
        <v>30000</v>
      </c>
      <c r="D42" s="37">
        <v>30000</v>
      </c>
      <c r="E42" s="2"/>
      <c r="F42" s="2"/>
      <c r="G42" s="2"/>
      <c r="H42" s="37">
        <v>30000</v>
      </c>
      <c r="I42" s="2">
        <v>2022</v>
      </c>
      <c r="J42" s="37" t="s">
        <v>78</v>
      </c>
      <c r="K42" s="37" t="s">
        <v>71</v>
      </c>
      <c r="L42" s="37" t="s">
        <v>63</v>
      </c>
    </row>
    <row r="43" spans="1:12" ht="23.25" thickBot="1" x14ac:dyDescent="0.3">
      <c r="A43" s="53" t="s">
        <v>309</v>
      </c>
      <c r="B43" s="9" t="s">
        <v>79</v>
      </c>
      <c r="C43" s="216">
        <v>229874.9</v>
      </c>
      <c r="D43" s="216">
        <v>34481.24</v>
      </c>
      <c r="E43" s="4"/>
      <c r="F43" s="39">
        <f>C43-D43</f>
        <v>195393.66</v>
      </c>
      <c r="G43" s="4"/>
      <c r="H43" s="39">
        <v>74000</v>
      </c>
      <c r="I43" s="4">
        <v>2023</v>
      </c>
      <c r="J43" s="4" t="s">
        <v>80</v>
      </c>
      <c r="K43" s="4" t="s">
        <v>71</v>
      </c>
      <c r="L43" s="4" t="s">
        <v>63</v>
      </c>
    </row>
    <row r="44" spans="1:12" ht="34.5" thickBot="1" x14ac:dyDescent="0.3">
      <c r="A44" s="53" t="s">
        <v>310</v>
      </c>
      <c r="B44" s="82" t="s">
        <v>81</v>
      </c>
      <c r="C44" s="37">
        <v>50000</v>
      </c>
      <c r="D44" s="37">
        <v>50000</v>
      </c>
      <c r="E44" s="2"/>
      <c r="F44" s="2"/>
      <c r="G44" s="37">
        <v>40000</v>
      </c>
      <c r="H44" s="37">
        <v>10000</v>
      </c>
      <c r="I44" s="2">
        <v>2021</v>
      </c>
      <c r="J44" s="2" t="s">
        <v>82</v>
      </c>
      <c r="K44" s="2" t="s">
        <v>12</v>
      </c>
      <c r="L44" s="2" t="s">
        <v>63</v>
      </c>
    </row>
    <row r="45" spans="1:12" ht="40.5" customHeight="1" thickBot="1" x14ac:dyDescent="0.3">
      <c r="A45" s="53" t="s">
        <v>311</v>
      </c>
      <c r="B45" s="9" t="s">
        <v>83</v>
      </c>
      <c r="C45" s="39">
        <v>64674.5</v>
      </c>
      <c r="D45" s="39">
        <v>64674.5</v>
      </c>
      <c r="E45" s="4"/>
      <c r="F45" s="4"/>
      <c r="G45" s="4"/>
      <c r="H45" s="39">
        <v>64674.5</v>
      </c>
      <c r="I45" s="4">
        <v>2022</v>
      </c>
      <c r="J45" s="4" t="s">
        <v>84</v>
      </c>
      <c r="K45" s="4" t="s">
        <v>12</v>
      </c>
      <c r="L45" s="4" t="s">
        <v>213</v>
      </c>
    </row>
    <row r="46" spans="1:12" ht="23.25" thickBot="1" x14ac:dyDescent="0.3">
      <c r="A46" s="53" t="s">
        <v>312</v>
      </c>
      <c r="B46" s="6" t="s">
        <v>86</v>
      </c>
      <c r="C46" s="36">
        <v>48303.199999999997</v>
      </c>
      <c r="D46" s="36">
        <v>48303.199999999997</v>
      </c>
      <c r="E46" s="23"/>
      <c r="F46" s="23"/>
      <c r="G46" s="23"/>
      <c r="H46" s="36">
        <v>48303.199999999997</v>
      </c>
      <c r="I46" s="3">
        <v>2022</v>
      </c>
      <c r="J46" s="3" t="s">
        <v>87</v>
      </c>
      <c r="K46" s="3" t="s">
        <v>12</v>
      </c>
      <c r="L46" s="3" t="s">
        <v>85</v>
      </c>
    </row>
    <row r="47" spans="1:12" ht="23.25" thickBot="1" x14ac:dyDescent="0.3">
      <c r="A47" s="53" t="s">
        <v>313</v>
      </c>
      <c r="B47" s="7" t="s">
        <v>88</v>
      </c>
      <c r="C47" s="39">
        <v>23000</v>
      </c>
      <c r="D47" s="39">
        <v>23000</v>
      </c>
      <c r="E47" s="26"/>
      <c r="F47" s="26"/>
      <c r="G47" s="26"/>
      <c r="H47" s="5"/>
      <c r="I47" s="5">
        <v>2023</v>
      </c>
      <c r="J47" s="5" t="s">
        <v>192</v>
      </c>
      <c r="K47" s="4" t="s">
        <v>15</v>
      </c>
      <c r="L47" s="5" t="s">
        <v>85</v>
      </c>
    </row>
    <row r="48" spans="1:12" ht="34.5" thickBot="1" x14ac:dyDescent="0.3">
      <c r="A48" s="53" t="s">
        <v>314</v>
      </c>
      <c r="B48" s="6" t="s">
        <v>89</v>
      </c>
      <c r="C48" s="36">
        <v>40000</v>
      </c>
      <c r="D48" s="36">
        <v>40000</v>
      </c>
      <c r="E48" s="3"/>
      <c r="F48" s="3"/>
      <c r="G48" s="36">
        <v>15000</v>
      </c>
      <c r="H48" s="36">
        <v>25000</v>
      </c>
      <c r="I48" s="3">
        <v>2021</v>
      </c>
      <c r="J48" s="3" t="s">
        <v>90</v>
      </c>
      <c r="K48" s="3" t="s">
        <v>12</v>
      </c>
      <c r="L48" s="3" t="s">
        <v>85</v>
      </c>
    </row>
    <row r="49" spans="1:13" ht="79.5" thickBot="1" x14ac:dyDescent="0.3">
      <c r="A49" s="53" t="s">
        <v>315</v>
      </c>
      <c r="B49" s="7" t="s">
        <v>91</v>
      </c>
      <c r="C49" s="35">
        <v>113000</v>
      </c>
      <c r="D49" s="35">
        <v>16950</v>
      </c>
      <c r="E49" s="35">
        <v>96050</v>
      </c>
      <c r="F49" s="5"/>
      <c r="G49" s="5"/>
      <c r="H49" s="35">
        <v>60000</v>
      </c>
      <c r="I49" s="5">
        <v>2022</v>
      </c>
      <c r="J49" s="5" t="s">
        <v>240</v>
      </c>
      <c r="K49" s="5" t="s">
        <v>12</v>
      </c>
      <c r="L49" s="5" t="s">
        <v>92</v>
      </c>
    </row>
    <row r="50" spans="1:13" ht="45.75" thickBot="1" x14ac:dyDescent="0.3">
      <c r="A50" s="53" t="s">
        <v>316</v>
      </c>
      <c r="B50" s="6" t="s">
        <v>93</v>
      </c>
      <c r="C50" s="36">
        <v>60000</v>
      </c>
      <c r="D50" s="36">
        <v>60000</v>
      </c>
      <c r="E50" s="3"/>
      <c r="F50" s="3"/>
      <c r="G50" s="3"/>
      <c r="H50" s="36">
        <v>60000</v>
      </c>
      <c r="I50" s="3">
        <v>2023</v>
      </c>
      <c r="J50" s="3" t="s">
        <v>94</v>
      </c>
      <c r="K50" s="3" t="s">
        <v>95</v>
      </c>
      <c r="L50" s="3" t="s">
        <v>96</v>
      </c>
    </row>
    <row r="51" spans="1:13" ht="55.5" customHeight="1" thickBot="1" x14ac:dyDescent="0.3">
      <c r="A51" s="53" t="s">
        <v>317</v>
      </c>
      <c r="B51" s="9" t="s">
        <v>97</v>
      </c>
      <c r="C51" s="35">
        <v>1488606.46</v>
      </c>
      <c r="D51" s="35">
        <v>223290.52</v>
      </c>
      <c r="E51" s="35"/>
      <c r="F51" s="35">
        <v>1265312.94</v>
      </c>
      <c r="G51" s="35">
        <v>965651.99</v>
      </c>
      <c r="H51" s="35">
        <v>521012.26</v>
      </c>
      <c r="I51" s="4">
        <v>2022</v>
      </c>
      <c r="J51" s="4" t="s">
        <v>98</v>
      </c>
      <c r="K51" s="4" t="s">
        <v>12</v>
      </c>
      <c r="L51" s="4" t="s">
        <v>101</v>
      </c>
    </row>
    <row r="52" spans="1:13" ht="40.5" customHeight="1" thickBot="1" x14ac:dyDescent="0.3">
      <c r="A52" s="53" t="s">
        <v>318</v>
      </c>
      <c r="B52" s="110" t="s">
        <v>198</v>
      </c>
      <c r="C52" s="36">
        <v>70000</v>
      </c>
      <c r="D52" s="36">
        <v>70000</v>
      </c>
      <c r="E52" s="36"/>
      <c r="F52" s="36"/>
      <c r="G52" s="36"/>
      <c r="H52" s="36">
        <v>70000</v>
      </c>
      <c r="I52" s="3">
        <v>2023</v>
      </c>
      <c r="J52" s="36" t="s">
        <v>199</v>
      </c>
      <c r="K52" s="36" t="s">
        <v>12</v>
      </c>
      <c r="L52" s="36" t="s">
        <v>102</v>
      </c>
    </row>
    <row r="53" spans="1:13" ht="63" customHeight="1" thickBot="1" x14ac:dyDescent="0.3">
      <c r="A53" s="53" t="s">
        <v>319</v>
      </c>
      <c r="B53" s="107" t="s">
        <v>225</v>
      </c>
      <c r="C53" s="35">
        <v>53200</v>
      </c>
      <c r="D53" s="35">
        <v>13600</v>
      </c>
      <c r="E53" s="35">
        <v>39600</v>
      </c>
      <c r="F53" s="35"/>
      <c r="G53" s="35">
        <v>53200</v>
      </c>
      <c r="H53" s="35"/>
      <c r="I53" s="5">
        <v>2022</v>
      </c>
      <c r="J53" s="35" t="s">
        <v>228</v>
      </c>
      <c r="K53" s="35" t="s">
        <v>12</v>
      </c>
      <c r="L53" s="35" t="s">
        <v>263</v>
      </c>
    </row>
    <row r="54" spans="1:13" ht="122.25" customHeight="1" thickBot="1" x14ac:dyDescent="0.3">
      <c r="A54" s="53" t="s">
        <v>320</v>
      </c>
      <c r="B54" s="187" t="s">
        <v>226</v>
      </c>
      <c r="C54" s="186">
        <v>385614.37</v>
      </c>
      <c r="D54" s="186"/>
      <c r="E54" s="186"/>
      <c r="F54" s="73">
        <v>385614.37</v>
      </c>
      <c r="G54" s="188">
        <v>385614.37</v>
      </c>
      <c r="H54" s="73"/>
      <c r="I54" s="14">
        <v>2022</v>
      </c>
      <c r="J54" s="73" t="s">
        <v>227</v>
      </c>
      <c r="K54" s="73" t="s">
        <v>12</v>
      </c>
      <c r="L54" s="55" t="s">
        <v>263</v>
      </c>
    </row>
    <row r="55" spans="1:13" ht="122.25" customHeight="1" thickBot="1" x14ac:dyDescent="0.3">
      <c r="A55" s="53" t="s">
        <v>321</v>
      </c>
      <c r="B55" s="190" t="s">
        <v>261</v>
      </c>
      <c r="C55" s="191">
        <v>50000</v>
      </c>
      <c r="D55" s="192">
        <v>15000</v>
      </c>
      <c r="E55" s="193">
        <v>35000</v>
      </c>
      <c r="F55" s="193"/>
      <c r="G55" s="193"/>
      <c r="H55" s="193">
        <v>50000</v>
      </c>
      <c r="I55" s="189">
        <v>2023</v>
      </c>
      <c r="J55" s="194" t="s">
        <v>241</v>
      </c>
      <c r="K55" s="193" t="s">
        <v>12</v>
      </c>
      <c r="L55" s="195" t="s">
        <v>260</v>
      </c>
    </row>
    <row r="56" spans="1:13" ht="122.25" customHeight="1" thickBot="1" x14ac:dyDescent="0.3">
      <c r="A56" s="53" t="s">
        <v>322</v>
      </c>
      <c r="B56" s="190" t="s">
        <v>259</v>
      </c>
      <c r="C56" s="218">
        <v>75952.36</v>
      </c>
      <c r="D56" s="219">
        <v>35952.36</v>
      </c>
      <c r="E56" s="219">
        <v>40000</v>
      </c>
      <c r="F56" s="194"/>
      <c r="G56" s="194"/>
      <c r="H56" s="194">
        <v>50000</v>
      </c>
      <c r="I56" s="196">
        <v>2023</v>
      </c>
      <c r="J56" s="195" t="s">
        <v>242</v>
      </c>
      <c r="K56" s="197" t="s">
        <v>12</v>
      </c>
      <c r="L56" s="198" t="s">
        <v>262</v>
      </c>
    </row>
    <row r="57" spans="1:13" ht="122.25" customHeight="1" thickBot="1" x14ac:dyDescent="0.3">
      <c r="A57" s="53" t="s">
        <v>323</v>
      </c>
      <c r="B57" s="110" t="s">
        <v>246</v>
      </c>
      <c r="C57" s="36">
        <v>300000</v>
      </c>
      <c r="D57" s="36"/>
      <c r="E57" s="36"/>
      <c r="F57" s="36"/>
      <c r="G57" s="36"/>
      <c r="H57" s="36"/>
      <c r="I57" s="3">
        <v>2023</v>
      </c>
      <c r="J57" s="36"/>
      <c r="K57" s="36" t="s">
        <v>12</v>
      </c>
      <c r="L57" s="36" t="s">
        <v>262</v>
      </c>
    </row>
    <row r="58" spans="1:13" ht="122.25" customHeight="1" thickBot="1" x14ac:dyDescent="0.3">
      <c r="A58" s="53" t="s">
        <v>324</v>
      </c>
      <c r="B58" s="183" t="s">
        <v>291</v>
      </c>
      <c r="C58" s="184">
        <v>50000</v>
      </c>
      <c r="D58" s="184">
        <v>15000</v>
      </c>
      <c r="E58" s="184">
        <v>35000</v>
      </c>
      <c r="F58" s="184"/>
      <c r="G58" s="184"/>
      <c r="H58" s="184"/>
      <c r="I58" s="185">
        <v>2023</v>
      </c>
      <c r="J58" s="184" t="s">
        <v>292</v>
      </c>
      <c r="K58" s="184" t="s">
        <v>12</v>
      </c>
      <c r="L58" s="116" t="s">
        <v>262</v>
      </c>
    </row>
    <row r="59" spans="1:13" ht="122.25" customHeight="1" thickBot="1" x14ac:dyDescent="0.3">
      <c r="A59" s="53" t="s">
        <v>325</v>
      </c>
      <c r="B59" s="118" t="s">
        <v>257</v>
      </c>
      <c r="C59" s="116">
        <v>50000</v>
      </c>
      <c r="D59" s="116">
        <v>15000</v>
      </c>
      <c r="E59" s="116">
        <v>35000</v>
      </c>
      <c r="F59" s="116"/>
      <c r="G59" s="116"/>
      <c r="H59" s="116"/>
      <c r="I59" s="117">
        <v>2023</v>
      </c>
      <c r="J59" s="116" t="s">
        <v>258</v>
      </c>
      <c r="K59" s="116" t="s">
        <v>12</v>
      </c>
      <c r="L59" s="116" t="s">
        <v>260</v>
      </c>
    </row>
    <row r="60" spans="1:13" ht="185.25" customHeight="1" thickBot="1" x14ac:dyDescent="0.3">
      <c r="A60" s="53" t="s">
        <v>326</v>
      </c>
      <c r="B60" s="118" t="s">
        <v>295</v>
      </c>
      <c r="C60" s="116">
        <v>901696.69</v>
      </c>
      <c r="D60" s="116">
        <v>156492.81</v>
      </c>
      <c r="E60" s="116">
        <v>745203.88</v>
      </c>
      <c r="F60" s="116"/>
      <c r="G60" s="116"/>
      <c r="H60" s="116">
        <v>120350</v>
      </c>
      <c r="I60" s="117">
        <v>2023</v>
      </c>
      <c r="J60" s="116" t="s">
        <v>296</v>
      </c>
      <c r="K60" s="116" t="s">
        <v>12</v>
      </c>
      <c r="L60" s="116" t="s">
        <v>63</v>
      </c>
    </row>
    <row r="61" spans="1:13" ht="68.25" thickBot="1" x14ac:dyDescent="0.3">
      <c r="A61" s="53" t="s">
        <v>327</v>
      </c>
      <c r="B61" s="9" t="s">
        <v>104</v>
      </c>
      <c r="C61" s="39">
        <v>30000</v>
      </c>
      <c r="D61" s="39">
        <v>30000</v>
      </c>
      <c r="E61" s="4"/>
      <c r="F61" s="4"/>
      <c r="G61" s="39">
        <v>10000</v>
      </c>
      <c r="H61" s="39">
        <v>10000</v>
      </c>
      <c r="I61" s="4">
        <v>2022</v>
      </c>
      <c r="J61" s="4" t="s">
        <v>105</v>
      </c>
      <c r="K61" s="4" t="s">
        <v>12</v>
      </c>
      <c r="L61" s="4" t="s">
        <v>106</v>
      </c>
    </row>
    <row r="62" spans="1:13" ht="30.75" customHeight="1" thickBot="1" x14ac:dyDescent="0.3">
      <c r="A62" s="222" t="s">
        <v>107</v>
      </c>
      <c r="B62" s="223"/>
      <c r="C62" s="56">
        <f t="shared" ref="C62:H62" si="4">C63+C71</f>
        <v>23494711.41</v>
      </c>
      <c r="D62" s="56">
        <f t="shared" si="4"/>
        <v>3288977.9699999997</v>
      </c>
      <c r="E62" s="56">
        <f t="shared" si="4"/>
        <v>18869000</v>
      </c>
      <c r="F62" s="56">
        <f t="shared" si="4"/>
        <v>1337933.43</v>
      </c>
      <c r="G62" s="56">
        <f t="shared" si="4"/>
        <v>849205.49</v>
      </c>
      <c r="H62" s="56">
        <f t="shared" si="4"/>
        <v>1675505.9200000002</v>
      </c>
      <c r="I62" s="29"/>
      <c r="J62" s="29"/>
      <c r="K62" s="29"/>
      <c r="L62" s="29"/>
    </row>
    <row r="63" spans="1:13" ht="50.45" customHeight="1" thickBot="1" x14ac:dyDescent="0.3">
      <c r="A63" s="224" t="s">
        <v>108</v>
      </c>
      <c r="B63" s="225"/>
      <c r="C63" s="42">
        <f t="shared" ref="C63:H63" si="5">SUM(C64:C70)</f>
        <v>20294711.41</v>
      </c>
      <c r="D63" s="42">
        <f t="shared" si="5"/>
        <v>3128277.9699999997</v>
      </c>
      <c r="E63" s="42">
        <f t="shared" si="5"/>
        <v>16192500</v>
      </c>
      <c r="F63" s="42">
        <f t="shared" si="5"/>
        <v>973933.42999999993</v>
      </c>
      <c r="G63" s="42">
        <f t="shared" si="5"/>
        <v>779205.49</v>
      </c>
      <c r="H63" s="42">
        <f t="shared" si="5"/>
        <v>1515505.9200000002</v>
      </c>
      <c r="I63" s="30"/>
      <c r="J63" s="30"/>
      <c r="K63" s="30"/>
      <c r="L63" s="30"/>
    </row>
    <row r="64" spans="1:13" ht="158.25" customHeight="1" thickBot="1" x14ac:dyDescent="0.3">
      <c r="A64" s="3" t="s">
        <v>328</v>
      </c>
      <c r="B64" s="6" t="s">
        <v>208</v>
      </c>
      <c r="C64" s="36">
        <v>17000000</v>
      </c>
      <c r="D64" s="36">
        <v>2550000</v>
      </c>
      <c r="E64" s="36">
        <f>C64-D64</f>
        <v>14450000</v>
      </c>
      <c r="F64" s="3"/>
      <c r="G64" s="3"/>
      <c r="H64" s="36">
        <v>1000000</v>
      </c>
      <c r="I64" s="3">
        <v>2023</v>
      </c>
      <c r="J64" s="3" t="s">
        <v>209</v>
      </c>
      <c r="K64" s="3" t="s">
        <v>12</v>
      </c>
      <c r="L64" s="3" t="s">
        <v>100</v>
      </c>
      <c r="M64" s="86"/>
    </row>
    <row r="65" spans="1:12" ht="23.25" thickBot="1" x14ac:dyDescent="0.3">
      <c r="A65" s="3" t="s">
        <v>329</v>
      </c>
      <c r="B65" s="7" t="s">
        <v>109</v>
      </c>
      <c r="C65" s="35">
        <v>50000</v>
      </c>
      <c r="D65" s="35">
        <v>7500</v>
      </c>
      <c r="E65" s="35">
        <f>C65-D65</f>
        <v>42500</v>
      </c>
      <c r="F65" s="5"/>
      <c r="G65" s="5"/>
      <c r="H65" s="35">
        <v>50000</v>
      </c>
      <c r="I65" s="5">
        <v>2023</v>
      </c>
      <c r="J65" s="5" t="s">
        <v>110</v>
      </c>
      <c r="K65" s="5" t="s">
        <v>23</v>
      </c>
      <c r="L65" s="5" t="s">
        <v>111</v>
      </c>
    </row>
    <row r="66" spans="1:12" ht="34.5" thickBot="1" x14ac:dyDescent="0.3">
      <c r="A66" s="3" t="s">
        <v>330</v>
      </c>
      <c r="B66" s="6" t="s">
        <v>210</v>
      </c>
      <c r="C66" s="36">
        <v>80000</v>
      </c>
      <c r="D66" s="36">
        <v>80000</v>
      </c>
      <c r="E66" s="3"/>
      <c r="F66" s="3"/>
      <c r="G66" s="36">
        <v>10000</v>
      </c>
      <c r="H66" s="36">
        <v>70000</v>
      </c>
      <c r="I66" s="3">
        <v>2022</v>
      </c>
      <c r="J66" s="3" t="s">
        <v>112</v>
      </c>
      <c r="K66" s="3" t="s">
        <v>12</v>
      </c>
      <c r="L66" s="3" t="s">
        <v>113</v>
      </c>
    </row>
    <row r="67" spans="1:12" ht="106.5" customHeight="1" thickBot="1" x14ac:dyDescent="0.3">
      <c r="A67" s="3" t="s">
        <v>331</v>
      </c>
      <c r="B67" s="7" t="s">
        <v>114</v>
      </c>
      <c r="C67" s="35">
        <v>2000000</v>
      </c>
      <c r="D67" s="35">
        <v>300000</v>
      </c>
      <c r="E67" s="35">
        <f>C67-D67</f>
        <v>1700000</v>
      </c>
      <c r="F67" s="26"/>
      <c r="G67" s="26"/>
      <c r="H67" s="26"/>
      <c r="I67" s="5">
        <v>2023</v>
      </c>
      <c r="J67" s="4" t="s">
        <v>211</v>
      </c>
      <c r="K67" s="5" t="s">
        <v>12</v>
      </c>
      <c r="L67" s="5" t="s">
        <v>100</v>
      </c>
    </row>
    <row r="68" spans="1:12" ht="106.5" customHeight="1" thickBot="1" x14ac:dyDescent="0.3">
      <c r="A68" s="3" t="s">
        <v>332</v>
      </c>
      <c r="B68" s="6" t="s">
        <v>212</v>
      </c>
      <c r="C68" s="36">
        <v>100000</v>
      </c>
      <c r="D68" s="36">
        <v>20000</v>
      </c>
      <c r="E68" s="36"/>
      <c r="F68" s="36">
        <v>80000</v>
      </c>
      <c r="G68" s="36">
        <v>20000</v>
      </c>
      <c r="H68" s="36">
        <v>80000</v>
      </c>
      <c r="I68" s="3">
        <v>2022</v>
      </c>
      <c r="J68" s="2" t="s">
        <v>229</v>
      </c>
      <c r="K68" s="3" t="s">
        <v>12</v>
      </c>
      <c r="L68" s="3" t="s">
        <v>100</v>
      </c>
    </row>
    <row r="69" spans="1:12" ht="45.75" thickBot="1" x14ac:dyDescent="0.3">
      <c r="A69" s="3" t="s">
        <v>333</v>
      </c>
      <c r="B69" s="9" t="s">
        <v>115</v>
      </c>
      <c r="C69" s="35">
        <v>865620.41</v>
      </c>
      <c r="D69" s="35">
        <v>129843.07</v>
      </c>
      <c r="E69" s="26"/>
      <c r="F69" s="35">
        <v>735777.34</v>
      </c>
      <c r="G69" s="26">
        <v>605934.29</v>
      </c>
      <c r="H69" s="35">
        <v>259686.12</v>
      </c>
      <c r="I69" s="5">
        <v>2022</v>
      </c>
      <c r="J69" s="4" t="s">
        <v>116</v>
      </c>
      <c r="K69" s="5" t="s">
        <v>12</v>
      </c>
      <c r="L69" s="5" t="s">
        <v>100</v>
      </c>
    </row>
    <row r="70" spans="1:12" ht="43.5" customHeight="1" thickBot="1" x14ac:dyDescent="0.3">
      <c r="A70" s="3" t="s">
        <v>334</v>
      </c>
      <c r="B70" s="6" t="s">
        <v>117</v>
      </c>
      <c r="C70" s="36">
        <v>199091</v>
      </c>
      <c r="D70" s="36">
        <v>40934.9</v>
      </c>
      <c r="E70" s="36"/>
      <c r="F70" s="36">
        <v>158156.09</v>
      </c>
      <c r="G70" s="36">
        <v>143271.20000000001</v>
      </c>
      <c r="H70" s="36">
        <v>55819.8</v>
      </c>
      <c r="I70" s="3">
        <v>2022</v>
      </c>
      <c r="J70" s="2" t="s">
        <v>118</v>
      </c>
      <c r="K70" s="3" t="s">
        <v>12</v>
      </c>
      <c r="L70" s="3" t="s">
        <v>100</v>
      </c>
    </row>
    <row r="71" spans="1:12" ht="30" customHeight="1" thickBot="1" x14ac:dyDescent="0.3">
      <c r="A71" s="236" t="s">
        <v>119</v>
      </c>
      <c r="B71" s="237"/>
      <c r="C71" s="42">
        <f t="shared" ref="C71:H71" si="6">SUM(C72:C79)</f>
        <v>3200000</v>
      </c>
      <c r="D71" s="42">
        <f t="shared" si="6"/>
        <v>160700</v>
      </c>
      <c r="E71" s="42">
        <f t="shared" si="6"/>
        <v>2676500</v>
      </c>
      <c r="F71" s="42">
        <f t="shared" si="6"/>
        <v>364000</v>
      </c>
      <c r="G71" s="42">
        <f t="shared" si="6"/>
        <v>70000</v>
      </c>
      <c r="H71" s="42">
        <f t="shared" si="6"/>
        <v>160000</v>
      </c>
      <c r="I71" s="31"/>
      <c r="J71" s="31"/>
      <c r="K71" s="31"/>
      <c r="L71" s="60" t="s">
        <v>99</v>
      </c>
    </row>
    <row r="72" spans="1:12" ht="23.25" thickBot="1" x14ac:dyDescent="0.3">
      <c r="A72" s="4" t="s">
        <v>335</v>
      </c>
      <c r="B72" s="7" t="s">
        <v>120</v>
      </c>
      <c r="C72" s="35">
        <v>20000</v>
      </c>
      <c r="D72" s="35">
        <v>20000</v>
      </c>
      <c r="E72" s="27"/>
      <c r="F72" s="27"/>
      <c r="G72" s="35">
        <v>20000</v>
      </c>
      <c r="H72" s="5"/>
      <c r="I72" s="5">
        <v>2022</v>
      </c>
      <c r="J72" s="5" t="s">
        <v>121</v>
      </c>
      <c r="K72" s="4" t="s">
        <v>75</v>
      </c>
      <c r="L72" s="3" t="s">
        <v>123</v>
      </c>
    </row>
    <row r="73" spans="1:12" ht="56.25" customHeight="1" thickBot="1" x14ac:dyDescent="0.3">
      <c r="A73" s="4" t="s">
        <v>336</v>
      </c>
      <c r="B73" s="12" t="s">
        <v>122</v>
      </c>
      <c r="C73" s="36">
        <v>50000</v>
      </c>
      <c r="D73" s="36">
        <v>5000</v>
      </c>
      <c r="E73" s="36">
        <v>45000</v>
      </c>
      <c r="F73" s="28"/>
      <c r="G73" s="36">
        <v>50000</v>
      </c>
      <c r="H73" s="36"/>
      <c r="I73" s="3">
        <v>2022</v>
      </c>
      <c r="J73" s="2" t="s">
        <v>124</v>
      </c>
      <c r="K73" s="61" t="s">
        <v>23</v>
      </c>
      <c r="L73" s="5" t="s">
        <v>126</v>
      </c>
    </row>
    <row r="74" spans="1:12" ht="45.75" thickBot="1" x14ac:dyDescent="0.3">
      <c r="A74" s="4" t="s">
        <v>337</v>
      </c>
      <c r="B74" s="13" t="s">
        <v>243</v>
      </c>
      <c r="C74" s="35">
        <v>50000</v>
      </c>
      <c r="D74" s="35">
        <v>15000</v>
      </c>
      <c r="E74" s="26">
        <v>35000</v>
      </c>
      <c r="F74" s="26"/>
      <c r="G74" s="26"/>
      <c r="H74" s="35">
        <v>50000</v>
      </c>
      <c r="I74" s="5">
        <v>2023</v>
      </c>
      <c r="J74" s="60" t="s">
        <v>221</v>
      </c>
      <c r="K74" s="74" t="s">
        <v>125</v>
      </c>
      <c r="L74" s="3" t="s">
        <v>99</v>
      </c>
    </row>
    <row r="75" spans="1:12" ht="34.5" thickBot="1" x14ac:dyDescent="0.3">
      <c r="A75" s="4" t="s">
        <v>338</v>
      </c>
      <c r="B75" s="6" t="s">
        <v>127</v>
      </c>
      <c r="C75" s="36">
        <v>30000</v>
      </c>
      <c r="D75" s="36">
        <v>30000</v>
      </c>
      <c r="E75" s="23"/>
      <c r="F75" s="23"/>
      <c r="G75" s="23"/>
      <c r="H75" s="36">
        <v>30000</v>
      </c>
      <c r="I75" s="3">
        <v>2023</v>
      </c>
      <c r="J75" s="94" t="s">
        <v>230</v>
      </c>
      <c r="K75" s="3" t="s">
        <v>34</v>
      </c>
      <c r="L75" s="5" t="s">
        <v>99</v>
      </c>
    </row>
    <row r="76" spans="1:12" ht="50.25" customHeight="1" thickBot="1" x14ac:dyDescent="0.3">
      <c r="A76" s="4" t="s">
        <v>339</v>
      </c>
      <c r="B76" s="20" t="s">
        <v>128</v>
      </c>
      <c r="C76" s="35">
        <v>346000</v>
      </c>
      <c r="D76" s="35">
        <v>51900</v>
      </c>
      <c r="E76" s="35">
        <v>294100</v>
      </c>
      <c r="F76" s="26"/>
      <c r="G76" s="26"/>
      <c r="H76" s="26"/>
      <c r="I76" s="5">
        <v>2023</v>
      </c>
      <c r="J76" s="59" t="s">
        <v>129</v>
      </c>
      <c r="K76" s="5" t="s">
        <v>12</v>
      </c>
      <c r="L76" s="3" t="s">
        <v>99</v>
      </c>
    </row>
    <row r="77" spans="1:12" ht="119.25" customHeight="1" thickBot="1" x14ac:dyDescent="0.3">
      <c r="A77" s="4" t="s">
        <v>340</v>
      </c>
      <c r="B77" s="199" t="s">
        <v>268</v>
      </c>
      <c r="C77" s="200">
        <v>80000</v>
      </c>
      <c r="D77" s="200">
        <f>C77*0.1</f>
        <v>8000</v>
      </c>
      <c r="E77" s="200">
        <f>C77*0.9</f>
        <v>72000</v>
      </c>
      <c r="F77" s="201"/>
      <c r="G77" s="202"/>
      <c r="H77" s="203">
        <v>80000</v>
      </c>
      <c r="I77" s="204">
        <v>2023</v>
      </c>
      <c r="J77" s="205" t="s">
        <v>256</v>
      </c>
      <c r="K77" s="204" t="s">
        <v>12</v>
      </c>
      <c r="L77" s="204" t="s">
        <v>99</v>
      </c>
    </row>
    <row r="78" spans="1:12" ht="79.5" customHeight="1" thickBot="1" x14ac:dyDescent="0.3">
      <c r="A78" s="4" t="s">
        <v>341</v>
      </c>
      <c r="B78" s="199" t="s">
        <v>253</v>
      </c>
      <c r="C78" s="200">
        <v>24000</v>
      </c>
      <c r="D78" s="200">
        <f>C78*0.2</f>
        <v>4800</v>
      </c>
      <c r="E78" s="200">
        <f>C78*0.85</f>
        <v>20400</v>
      </c>
      <c r="F78" s="201"/>
      <c r="G78" s="202"/>
      <c r="H78" s="202"/>
      <c r="I78" s="204">
        <v>2024</v>
      </c>
      <c r="J78" s="205" t="s">
        <v>254</v>
      </c>
      <c r="K78" s="206" t="s">
        <v>255</v>
      </c>
      <c r="L78" s="204" t="s">
        <v>99</v>
      </c>
    </row>
    <row r="79" spans="1:12" ht="43.15" customHeight="1" thickBot="1" x14ac:dyDescent="0.3">
      <c r="A79" s="4" t="s">
        <v>342</v>
      </c>
      <c r="B79" s="81" t="s">
        <v>130</v>
      </c>
      <c r="C79" s="36">
        <v>2600000</v>
      </c>
      <c r="D79" s="36">
        <v>26000</v>
      </c>
      <c r="E79" s="36">
        <v>2210000</v>
      </c>
      <c r="F79" s="36">
        <v>364000</v>
      </c>
      <c r="G79" s="23"/>
      <c r="H79" s="23"/>
      <c r="I79" s="3">
        <v>2022</v>
      </c>
      <c r="J79" s="57" t="s">
        <v>131</v>
      </c>
      <c r="K79" s="58" t="s">
        <v>132</v>
      </c>
      <c r="L79" s="3" t="s">
        <v>99</v>
      </c>
    </row>
    <row r="80" spans="1:12" ht="15.75" thickBot="1" x14ac:dyDescent="0.3">
      <c r="A80" s="234" t="s">
        <v>133</v>
      </c>
      <c r="B80" s="235"/>
      <c r="C80" s="41">
        <f t="shared" ref="C80:H80" si="7">C81+C106+C117</f>
        <v>8204286.3499999996</v>
      </c>
      <c r="D80" s="41">
        <f t="shared" si="7"/>
        <v>1198722.956</v>
      </c>
      <c r="E80" s="41">
        <f t="shared" si="7"/>
        <v>3737340.8</v>
      </c>
      <c r="F80" s="41">
        <f t="shared" si="7"/>
        <v>3268222.594</v>
      </c>
      <c r="G80" s="41">
        <f t="shared" si="7"/>
        <v>392480.6</v>
      </c>
      <c r="H80" s="41">
        <f t="shared" si="7"/>
        <v>887160.84</v>
      </c>
      <c r="I80" s="11"/>
      <c r="J80" s="11"/>
      <c r="K80" s="11"/>
      <c r="L80" s="11"/>
    </row>
    <row r="81" spans="1:15" ht="54" customHeight="1" thickBot="1" x14ac:dyDescent="0.3">
      <c r="A81" s="232" t="s">
        <v>134</v>
      </c>
      <c r="B81" s="233"/>
      <c r="C81" s="42">
        <f t="shared" ref="C81:H81" si="8">SUM(C83:C95)</f>
        <v>3484438.35</v>
      </c>
      <c r="D81" s="42">
        <f t="shared" si="8"/>
        <v>627715.75600000005</v>
      </c>
      <c r="E81" s="42">
        <f t="shared" si="8"/>
        <v>1010000</v>
      </c>
      <c r="F81" s="42">
        <f t="shared" si="8"/>
        <v>1846722.594</v>
      </c>
      <c r="G81" s="42">
        <f t="shared" si="8"/>
        <v>382480.6</v>
      </c>
      <c r="H81" s="42">
        <f t="shared" si="8"/>
        <v>732160.84</v>
      </c>
      <c r="I81" s="22"/>
      <c r="J81" s="22"/>
      <c r="K81" s="22"/>
      <c r="L81" s="22"/>
    </row>
    <row r="82" spans="1:15" ht="182.25" customHeight="1" thickBot="1" x14ac:dyDescent="0.3">
      <c r="A82" s="67" t="s">
        <v>343</v>
      </c>
      <c r="B82" s="111" t="s">
        <v>232</v>
      </c>
      <c r="C82" s="69">
        <v>156390.53</v>
      </c>
      <c r="D82" s="69">
        <v>23458.58</v>
      </c>
      <c r="E82" s="69"/>
      <c r="F82" s="69">
        <v>132931.95000000001</v>
      </c>
      <c r="G82" s="69">
        <v>156390.53</v>
      </c>
      <c r="H82" s="69"/>
      <c r="I82" s="69">
        <v>2022</v>
      </c>
      <c r="J82" s="111" t="s">
        <v>233</v>
      </c>
      <c r="K82" s="71" t="s">
        <v>71</v>
      </c>
      <c r="L82" s="71" t="s">
        <v>136</v>
      </c>
    </row>
    <row r="83" spans="1:15" ht="117" customHeight="1" thickBot="1" x14ac:dyDescent="0.3">
      <c r="A83" s="67" t="s">
        <v>344</v>
      </c>
      <c r="B83" s="7" t="s">
        <v>386</v>
      </c>
      <c r="C83" s="55">
        <v>255796.91</v>
      </c>
      <c r="D83" s="55">
        <v>46869.54</v>
      </c>
      <c r="E83" s="25"/>
      <c r="F83" s="55">
        <v>208927.37</v>
      </c>
      <c r="G83" s="55"/>
      <c r="H83" s="55">
        <v>165000</v>
      </c>
      <c r="I83" s="15">
        <v>2023</v>
      </c>
      <c r="J83" s="32" t="s">
        <v>387</v>
      </c>
      <c r="K83" s="32" t="s">
        <v>135</v>
      </c>
      <c r="L83" s="32" t="s">
        <v>204</v>
      </c>
    </row>
    <row r="84" spans="1:15" ht="52.5" customHeight="1" thickBot="1" x14ac:dyDescent="0.3">
      <c r="A84" s="67" t="s">
        <v>345</v>
      </c>
      <c r="B84" s="111" t="s">
        <v>138</v>
      </c>
      <c r="C84" s="69">
        <v>15000</v>
      </c>
      <c r="D84" s="70">
        <v>15000</v>
      </c>
      <c r="E84" s="71"/>
      <c r="F84" s="71"/>
      <c r="G84" s="71"/>
      <c r="H84" s="70">
        <v>15000</v>
      </c>
      <c r="I84" s="71">
        <v>2023</v>
      </c>
      <c r="J84" s="71" t="s">
        <v>139</v>
      </c>
      <c r="K84" s="71" t="s">
        <v>26</v>
      </c>
      <c r="L84" s="71" t="s">
        <v>137</v>
      </c>
    </row>
    <row r="85" spans="1:15" ht="23.25" thickBot="1" x14ac:dyDescent="0.3">
      <c r="A85" s="67" t="s">
        <v>346</v>
      </c>
      <c r="B85" s="81" t="s">
        <v>205</v>
      </c>
      <c r="C85" s="69">
        <v>30000</v>
      </c>
      <c r="D85" s="69">
        <v>30000</v>
      </c>
      <c r="E85" s="33"/>
      <c r="F85" s="33"/>
      <c r="G85" s="69">
        <v>15000</v>
      </c>
      <c r="H85" s="69">
        <v>15000</v>
      </c>
      <c r="I85" s="33">
        <v>2022</v>
      </c>
      <c r="J85" s="33" t="s">
        <v>193</v>
      </c>
      <c r="K85" s="33" t="s">
        <v>12</v>
      </c>
      <c r="L85" s="71" t="s">
        <v>136</v>
      </c>
    </row>
    <row r="86" spans="1:15" ht="23.25" thickBot="1" x14ac:dyDescent="0.3">
      <c r="A86" s="67" t="s">
        <v>347</v>
      </c>
      <c r="B86" s="20" t="s">
        <v>194</v>
      </c>
      <c r="C86" s="72">
        <v>25000</v>
      </c>
      <c r="D86" s="72">
        <v>25000</v>
      </c>
      <c r="E86" s="32"/>
      <c r="F86" s="32"/>
      <c r="G86" s="32"/>
      <c r="H86" s="72">
        <v>25000</v>
      </c>
      <c r="I86" s="32">
        <v>2023</v>
      </c>
      <c r="J86" s="32" t="s">
        <v>140</v>
      </c>
      <c r="K86" s="32" t="s">
        <v>12</v>
      </c>
      <c r="L86" s="32" t="s">
        <v>137</v>
      </c>
      <c r="M86" s="87"/>
      <c r="N86" s="87"/>
      <c r="O86" s="87"/>
    </row>
    <row r="87" spans="1:15" ht="78" customHeight="1" thickBot="1" x14ac:dyDescent="0.3">
      <c r="A87" s="67" t="s">
        <v>348</v>
      </c>
      <c r="B87" s="112" t="s">
        <v>141</v>
      </c>
      <c r="C87" s="68">
        <v>54000</v>
      </c>
      <c r="D87" s="68">
        <v>54000</v>
      </c>
      <c r="E87" s="65"/>
      <c r="F87" s="65"/>
      <c r="G87" s="65"/>
      <c r="H87" s="68">
        <v>54000</v>
      </c>
      <c r="I87" s="64">
        <v>2023</v>
      </c>
      <c r="J87" s="64" t="s">
        <v>142</v>
      </c>
      <c r="K87" s="64" t="s">
        <v>71</v>
      </c>
      <c r="L87" s="66" t="s">
        <v>137</v>
      </c>
      <c r="M87" s="87"/>
      <c r="N87" s="87"/>
      <c r="O87" s="87"/>
    </row>
    <row r="88" spans="1:15" ht="113.25" customHeight="1" thickBot="1" x14ac:dyDescent="0.3">
      <c r="A88" s="67" t="s">
        <v>349</v>
      </c>
      <c r="B88" s="72" t="s">
        <v>234</v>
      </c>
      <c r="C88" s="72">
        <v>455641.44</v>
      </c>
      <c r="D88" s="72">
        <f>C88*0.15</f>
        <v>68346.216</v>
      </c>
      <c r="E88" s="72"/>
      <c r="F88" s="72">
        <f>C88-D88</f>
        <v>387295.22399999999</v>
      </c>
      <c r="G88" s="72">
        <v>277480.59999999998</v>
      </c>
      <c r="H88" s="72">
        <v>178160.84</v>
      </c>
      <c r="I88" s="72">
        <v>2022</v>
      </c>
      <c r="J88" s="72" t="s">
        <v>235</v>
      </c>
      <c r="K88" s="72" t="s">
        <v>236</v>
      </c>
      <c r="L88" s="72" t="s">
        <v>137</v>
      </c>
      <c r="M88" s="87"/>
      <c r="N88" s="87"/>
      <c r="O88" s="87"/>
    </row>
    <row r="89" spans="1:15" ht="127.5" customHeight="1" thickBot="1" x14ac:dyDescent="0.3">
      <c r="A89" s="67" t="s">
        <v>350</v>
      </c>
      <c r="B89" s="112" t="s">
        <v>144</v>
      </c>
      <c r="C89" s="68">
        <v>60000</v>
      </c>
      <c r="D89" s="68">
        <v>9000</v>
      </c>
      <c r="E89" s="68"/>
      <c r="F89" s="68">
        <v>51000</v>
      </c>
      <c r="G89" s="53"/>
      <c r="H89" s="53"/>
      <c r="I89" s="53">
        <v>2023</v>
      </c>
      <c r="J89" s="53" t="s">
        <v>220</v>
      </c>
      <c r="K89" s="53" t="s">
        <v>23</v>
      </c>
      <c r="L89" s="66" t="s">
        <v>137</v>
      </c>
      <c r="M89" s="87"/>
      <c r="N89" s="87"/>
      <c r="O89" s="87"/>
    </row>
    <row r="90" spans="1:15" ht="90.75" customHeight="1" thickBot="1" x14ac:dyDescent="0.3">
      <c r="A90" s="67" t="s">
        <v>351</v>
      </c>
      <c r="B90" s="20" t="s">
        <v>183</v>
      </c>
      <c r="C90" s="99">
        <v>859000</v>
      </c>
      <c r="D90" s="99">
        <v>59000</v>
      </c>
      <c r="E90" s="99"/>
      <c r="F90" s="99">
        <v>800000</v>
      </c>
      <c r="G90" s="74"/>
      <c r="H90" s="74"/>
      <c r="I90" s="74">
        <v>2022</v>
      </c>
      <c r="J90" s="74" t="s">
        <v>182</v>
      </c>
      <c r="K90" s="32" t="s">
        <v>51</v>
      </c>
      <c r="L90" s="32" t="s">
        <v>147</v>
      </c>
      <c r="M90" s="87"/>
      <c r="N90" s="87"/>
      <c r="O90" s="87"/>
    </row>
    <row r="91" spans="1:15" ht="78.75" customHeight="1" thickBot="1" x14ac:dyDescent="0.3">
      <c r="A91" s="67" t="s">
        <v>352</v>
      </c>
      <c r="B91" s="81" t="s">
        <v>145</v>
      </c>
      <c r="C91" s="73">
        <v>1000000</v>
      </c>
      <c r="D91" s="73">
        <v>100500</v>
      </c>
      <c r="E91" s="73">
        <v>500000</v>
      </c>
      <c r="F91" s="73">
        <v>399500</v>
      </c>
      <c r="G91" s="24"/>
      <c r="H91" s="73">
        <v>30000</v>
      </c>
      <c r="I91" s="14">
        <v>2022</v>
      </c>
      <c r="J91" s="14" t="s">
        <v>146</v>
      </c>
      <c r="K91" s="33" t="s">
        <v>34</v>
      </c>
      <c r="L91" s="66" t="s">
        <v>148</v>
      </c>
      <c r="M91" s="87"/>
      <c r="N91" s="87"/>
      <c r="O91" s="87"/>
    </row>
    <row r="92" spans="1:15" ht="64.5" customHeight="1" thickBot="1" x14ac:dyDescent="0.3">
      <c r="A92" s="67" t="s">
        <v>353</v>
      </c>
      <c r="B92" s="113" t="s">
        <v>149</v>
      </c>
      <c r="C92" s="98">
        <v>20000</v>
      </c>
      <c r="D92" s="98">
        <v>20000</v>
      </c>
      <c r="E92" s="72"/>
      <c r="F92" s="72"/>
      <c r="G92" s="72">
        <v>20000</v>
      </c>
      <c r="H92" s="72"/>
      <c r="I92" s="32">
        <v>2021</v>
      </c>
      <c r="J92" s="72" t="s">
        <v>195</v>
      </c>
      <c r="K92" s="72" t="s">
        <v>12</v>
      </c>
      <c r="L92" s="32" t="s">
        <v>148</v>
      </c>
      <c r="M92" s="87"/>
      <c r="N92" s="87"/>
      <c r="O92" s="87"/>
    </row>
    <row r="93" spans="1:15" ht="34.5" thickBot="1" x14ac:dyDescent="0.3">
      <c r="A93" s="67" t="s">
        <v>354</v>
      </c>
      <c r="B93" s="81" t="s">
        <v>222</v>
      </c>
      <c r="C93" s="73">
        <v>110000</v>
      </c>
      <c r="D93" s="73">
        <v>110000</v>
      </c>
      <c r="E93" s="33"/>
      <c r="F93" s="33"/>
      <c r="G93" s="73">
        <v>70000</v>
      </c>
      <c r="H93" s="33"/>
      <c r="I93" s="33">
        <v>2022</v>
      </c>
      <c r="J93" s="33" t="s">
        <v>231</v>
      </c>
      <c r="K93" s="33" t="s">
        <v>52</v>
      </c>
      <c r="L93" s="66" t="s">
        <v>152</v>
      </c>
    </row>
    <row r="94" spans="1:15" ht="123" customHeight="1" thickBot="1" x14ac:dyDescent="0.3">
      <c r="A94" s="67" t="s">
        <v>355</v>
      </c>
      <c r="B94" s="113" t="s">
        <v>150</v>
      </c>
      <c r="C94" s="72">
        <v>100000</v>
      </c>
      <c r="D94" s="72">
        <v>15000</v>
      </c>
      <c r="E94" s="72">
        <v>85000</v>
      </c>
      <c r="F94" s="72"/>
      <c r="G94" s="72"/>
      <c r="H94" s="72">
        <v>50000</v>
      </c>
      <c r="I94" s="32">
        <v>2023</v>
      </c>
      <c r="J94" s="72" t="s">
        <v>151</v>
      </c>
      <c r="K94" s="72" t="s">
        <v>12</v>
      </c>
      <c r="L94" s="32" t="s">
        <v>143</v>
      </c>
    </row>
    <row r="95" spans="1:15" ht="123" customHeight="1" thickBot="1" x14ac:dyDescent="0.3">
      <c r="A95" s="67" t="s">
        <v>356</v>
      </c>
      <c r="B95" s="150" t="s">
        <v>153</v>
      </c>
      <c r="C95" s="80">
        <v>500000</v>
      </c>
      <c r="D95" s="80">
        <v>75000</v>
      </c>
      <c r="E95" s="80">
        <v>425000</v>
      </c>
      <c r="F95" s="61"/>
      <c r="G95" s="61"/>
      <c r="H95" s="80">
        <v>200000</v>
      </c>
      <c r="I95" s="61">
        <v>2022</v>
      </c>
      <c r="J95" s="61" t="s">
        <v>154</v>
      </c>
      <c r="K95" s="61" t="s">
        <v>12</v>
      </c>
      <c r="L95" s="32" t="s">
        <v>143</v>
      </c>
    </row>
    <row r="96" spans="1:15" ht="123" customHeight="1" thickBot="1" x14ac:dyDescent="0.3">
      <c r="A96" s="67" t="s">
        <v>357</v>
      </c>
      <c r="B96" s="149" t="s">
        <v>244</v>
      </c>
      <c r="C96" s="115">
        <v>250000</v>
      </c>
      <c r="D96" s="151">
        <f>C96*0.15</f>
        <v>37500</v>
      </c>
      <c r="E96" s="151">
        <f>C96*0.85</f>
        <v>212500</v>
      </c>
      <c r="F96" s="152"/>
      <c r="G96" s="153"/>
      <c r="H96" s="151">
        <v>70000</v>
      </c>
      <c r="I96" s="45">
        <v>2023</v>
      </c>
      <c r="J96" s="154" t="s">
        <v>252</v>
      </c>
      <c r="K96" s="155" t="s">
        <v>251</v>
      </c>
      <c r="L96" s="21" t="s">
        <v>264</v>
      </c>
    </row>
    <row r="97" spans="1:12" ht="123" customHeight="1" thickBot="1" x14ac:dyDescent="0.3">
      <c r="A97" s="67" t="s">
        <v>358</v>
      </c>
      <c r="B97" s="136" t="s">
        <v>245</v>
      </c>
      <c r="C97" s="143">
        <v>85000</v>
      </c>
      <c r="D97" s="138"/>
      <c r="E97" s="138"/>
      <c r="F97" s="139"/>
      <c r="G97" s="140"/>
      <c r="H97" s="141">
        <v>5000</v>
      </c>
      <c r="I97" s="140">
        <v>2023</v>
      </c>
      <c r="J97" s="140" t="s">
        <v>250</v>
      </c>
      <c r="K97" s="45" t="s">
        <v>12</v>
      </c>
      <c r="L97" s="15" t="s">
        <v>265</v>
      </c>
    </row>
    <row r="98" spans="1:12" ht="123" customHeight="1" thickBot="1" x14ac:dyDescent="0.3">
      <c r="A98" s="67" t="s">
        <v>359</v>
      </c>
      <c r="B98" s="142" t="s">
        <v>249</v>
      </c>
      <c r="C98" s="143">
        <v>250000</v>
      </c>
      <c r="D98" s="143">
        <f>C98*0.15</f>
        <v>37500</v>
      </c>
      <c r="E98" s="144">
        <f>C98*0.85</f>
        <v>212500</v>
      </c>
      <c r="F98" s="145"/>
      <c r="G98" s="146"/>
      <c r="H98" s="115">
        <v>70000</v>
      </c>
      <c r="I98" s="146">
        <v>2023</v>
      </c>
      <c r="J98" s="146" t="s">
        <v>248</v>
      </c>
      <c r="K98" s="145"/>
      <c r="L98" s="15" t="s">
        <v>266</v>
      </c>
    </row>
    <row r="99" spans="1:12" ht="123" customHeight="1" thickBot="1" x14ac:dyDescent="0.3">
      <c r="A99" s="67" t="s">
        <v>360</v>
      </c>
      <c r="B99" s="148" t="s">
        <v>290</v>
      </c>
      <c r="C99" s="137">
        <v>52111.38</v>
      </c>
      <c r="D99" s="137">
        <f>C99-F99</f>
        <v>14616.71</v>
      </c>
      <c r="E99" s="175"/>
      <c r="F99" s="131">
        <v>37494.67</v>
      </c>
      <c r="G99" s="120"/>
      <c r="H99" s="143">
        <v>52111.38</v>
      </c>
      <c r="I99" s="119">
        <v>2023</v>
      </c>
      <c r="J99" s="119" t="s">
        <v>247</v>
      </c>
      <c r="K99" s="120" t="s">
        <v>12</v>
      </c>
      <c r="L99" s="15" t="s">
        <v>267</v>
      </c>
    </row>
    <row r="100" spans="1:12" ht="123" customHeight="1" thickBot="1" x14ac:dyDescent="0.3">
      <c r="A100" s="67" t="s">
        <v>361</v>
      </c>
      <c r="B100" s="176" t="s">
        <v>276</v>
      </c>
      <c r="C100" s="177">
        <v>150000</v>
      </c>
      <c r="D100" s="177">
        <v>22500</v>
      </c>
      <c r="E100" s="178"/>
      <c r="F100" s="177">
        <f>C100-D100</f>
        <v>127500</v>
      </c>
      <c r="G100" s="179"/>
      <c r="H100" s="180">
        <v>150000</v>
      </c>
      <c r="I100" s="181">
        <v>2023</v>
      </c>
      <c r="J100" s="181" t="s">
        <v>277</v>
      </c>
      <c r="K100" s="179" t="s">
        <v>12</v>
      </c>
      <c r="L100" s="182" t="s">
        <v>137</v>
      </c>
    </row>
    <row r="101" spans="1:12" ht="123" customHeight="1" thickBot="1" x14ac:dyDescent="0.3">
      <c r="A101" s="67" t="s">
        <v>362</v>
      </c>
      <c r="B101" s="158" t="s">
        <v>284</v>
      </c>
      <c r="C101" s="159">
        <v>847457.63</v>
      </c>
      <c r="D101" s="160"/>
      <c r="E101" s="161">
        <v>491525.43</v>
      </c>
      <c r="F101" s="162">
        <f>C101-E101</f>
        <v>355932.2</v>
      </c>
      <c r="G101" s="163"/>
      <c r="H101" s="164">
        <v>500000</v>
      </c>
      <c r="I101" s="165">
        <v>2023</v>
      </c>
      <c r="J101" s="165" t="s">
        <v>286</v>
      </c>
      <c r="K101" s="163" t="s">
        <v>12</v>
      </c>
      <c r="L101" s="166" t="s">
        <v>137</v>
      </c>
    </row>
    <row r="102" spans="1:12" ht="91.5" customHeight="1" thickBot="1" x14ac:dyDescent="0.3">
      <c r="A102" s="67" t="s">
        <v>363</v>
      </c>
      <c r="B102" s="167" t="s">
        <v>283</v>
      </c>
      <c r="C102" s="159">
        <v>747049.92</v>
      </c>
      <c r="D102" s="160"/>
      <c r="E102" s="161">
        <v>440758.7</v>
      </c>
      <c r="F102" s="162">
        <f>C102-E102</f>
        <v>306291.22000000003</v>
      </c>
      <c r="G102" s="163"/>
      <c r="H102" s="164">
        <v>450000</v>
      </c>
      <c r="I102" s="165">
        <v>2023</v>
      </c>
      <c r="J102" s="165" t="s">
        <v>285</v>
      </c>
      <c r="K102" s="163" t="s">
        <v>12</v>
      </c>
      <c r="L102" s="168" t="s">
        <v>263</v>
      </c>
    </row>
    <row r="103" spans="1:12" ht="91.5" customHeight="1" thickBot="1" x14ac:dyDescent="0.3">
      <c r="A103" s="67" t="s">
        <v>364</v>
      </c>
      <c r="B103" s="156" t="s">
        <v>288</v>
      </c>
      <c r="C103" s="134">
        <v>78298.009999999995</v>
      </c>
      <c r="D103" s="135">
        <f>C103*0.1</f>
        <v>7829.8009999999995</v>
      </c>
      <c r="E103" s="133"/>
      <c r="F103" s="157">
        <f>C103*0.9</f>
        <v>70468.209000000003</v>
      </c>
      <c r="G103" s="130"/>
      <c r="H103" s="129">
        <v>78298.009999999995</v>
      </c>
      <c r="I103" s="131">
        <v>2023</v>
      </c>
      <c r="J103" s="131" t="s">
        <v>289</v>
      </c>
      <c r="K103" s="163" t="s">
        <v>12</v>
      </c>
      <c r="L103" s="168" t="s">
        <v>263</v>
      </c>
    </row>
    <row r="104" spans="1:12" ht="91.5" customHeight="1" thickBot="1" x14ac:dyDescent="0.3">
      <c r="A104" s="67" t="s">
        <v>365</v>
      </c>
      <c r="B104" s="217" t="s">
        <v>381</v>
      </c>
      <c r="C104" s="134">
        <v>160330.73000000001</v>
      </c>
      <c r="D104" s="135">
        <v>24049.61</v>
      </c>
      <c r="E104" s="133"/>
      <c r="F104" s="157">
        <v>136281.12</v>
      </c>
      <c r="G104" s="130"/>
      <c r="H104" s="129">
        <v>160330.73000000001</v>
      </c>
      <c r="I104" s="131">
        <v>2023</v>
      </c>
      <c r="J104" s="131" t="s">
        <v>382</v>
      </c>
      <c r="K104" s="163" t="s">
        <v>383</v>
      </c>
      <c r="L104" s="168" t="s">
        <v>384</v>
      </c>
    </row>
    <row r="105" spans="1:12" ht="194.25" customHeight="1" x14ac:dyDescent="0.25">
      <c r="A105" s="67" t="s">
        <v>366</v>
      </c>
      <c r="B105" s="170" t="s">
        <v>239</v>
      </c>
      <c r="C105" s="169">
        <v>800000</v>
      </c>
      <c r="D105" s="169">
        <v>138842.97</v>
      </c>
      <c r="E105" s="169">
        <v>661157.03</v>
      </c>
      <c r="F105" s="171"/>
      <c r="G105" s="169"/>
      <c r="H105" s="171"/>
      <c r="I105" s="169">
        <v>2024</v>
      </c>
      <c r="J105" s="172" t="s">
        <v>269</v>
      </c>
      <c r="K105" s="173" t="s">
        <v>12</v>
      </c>
      <c r="L105" s="174" t="s">
        <v>137</v>
      </c>
    </row>
    <row r="106" spans="1:12" ht="39" customHeight="1" thickBot="1" x14ac:dyDescent="0.3">
      <c r="A106" s="232" t="s">
        <v>155</v>
      </c>
      <c r="B106" s="233"/>
      <c r="C106" s="42">
        <f>SUM(C108:C116)</f>
        <v>4594848</v>
      </c>
      <c r="D106" s="42">
        <f t="shared" ref="D106:H106" si="9">SUM(D108:D116)</f>
        <v>506007.2</v>
      </c>
      <c r="E106" s="42">
        <f t="shared" si="9"/>
        <v>2667340.7999999998</v>
      </c>
      <c r="F106" s="42">
        <f t="shared" si="9"/>
        <v>1421500</v>
      </c>
      <c r="G106" s="42">
        <f t="shared" si="9"/>
        <v>10000</v>
      </c>
      <c r="H106" s="42">
        <f t="shared" si="9"/>
        <v>100000</v>
      </c>
      <c r="I106" s="22"/>
      <c r="J106" s="22"/>
      <c r="K106" s="22"/>
      <c r="L106" s="22"/>
    </row>
    <row r="107" spans="1:12" ht="67.5" customHeight="1" thickBot="1" x14ac:dyDescent="0.3">
      <c r="A107" s="33" t="s">
        <v>367</v>
      </c>
      <c r="B107" s="81" t="s">
        <v>223</v>
      </c>
      <c r="C107" s="36">
        <v>57115</v>
      </c>
      <c r="D107" s="36">
        <v>57115</v>
      </c>
      <c r="E107" s="100"/>
      <c r="F107" s="100"/>
      <c r="G107" s="36">
        <v>57115</v>
      </c>
      <c r="H107" s="100"/>
      <c r="I107" s="100">
        <v>2022</v>
      </c>
      <c r="J107" s="3" t="s">
        <v>224</v>
      </c>
      <c r="K107" s="3" t="s">
        <v>158</v>
      </c>
      <c r="L107" s="3" t="s">
        <v>159</v>
      </c>
    </row>
    <row r="108" spans="1:12" ht="51" customHeight="1" thickBot="1" x14ac:dyDescent="0.3">
      <c r="A108" s="33" t="s">
        <v>368</v>
      </c>
      <c r="B108" s="89" t="s">
        <v>156</v>
      </c>
      <c r="C108" s="90">
        <v>600000</v>
      </c>
      <c r="D108" s="90">
        <v>90000</v>
      </c>
      <c r="E108" s="101"/>
      <c r="F108" s="102">
        <v>510000</v>
      </c>
      <c r="G108" s="103"/>
      <c r="H108" s="104"/>
      <c r="I108" s="105">
        <v>2023</v>
      </c>
      <c r="J108" s="92" t="s">
        <v>157</v>
      </c>
      <c r="K108" s="91" t="s">
        <v>158</v>
      </c>
      <c r="L108" s="91" t="s">
        <v>159</v>
      </c>
    </row>
    <row r="109" spans="1:12" ht="32.25" customHeight="1" thickBot="1" x14ac:dyDescent="0.3">
      <c r="A109" s="33" t="s">
        <v>369</v>
      </c>
      <c r="B109" s="19" t="s">
        <v>160</v>
      </c>
      <c r="C109" s="36">
        <v>300000</v>
      </c>
      <c r="D109" s="36">
        <v>45000</v>
      </c>
      <c r="E109" s="28"/>
      <c r="F109" s="36">
        <v>255000</v>
      </c>
      <c r="G109" s="28"/>
      <c r="H109" s="28"/>
      <c r="I109" s="3">
        <v>2023</v>
      </c>
      <c r="J109" s="3" t="s">
        <v>161</v>
      </c>
      <c r="K109" s="3" t="s">
        <v>158</v>
      </c>
      <c r="L109" s="3" t="s">
        <v>159</v>
      </c>
    </row>
    <row r="110" spans="1:12" ht="56.25" customHeight="1" thickBot="1" x14ac:dyDescent="0.3">
      <c r="A110" s="33" t="s">
        <v>370</v>
      </c>
      <c r="B110" s="78" t="s">
        <v>162</v>
      </c>
      <c r="C110" s="35">
        <v>60000</v>
      </c>
      <c r="D110" s="35">
        <v>9000</v>
      </c>
      <c r="E110" s="27"/>
      <c r="F110" s="35">
        <v>51000</v>
      </c>
      <c r="G110" s="27"/>
      <c r="H110" s="27"/>
      <c r="I110" s="5">
        <v>2023</v>
      </c>
      <c r="J110" s="5" t="s">
        <v>163</v>
      </c>
      <c r="K110" s="5" t="s">
        <v>158</v>
      </c>
      <c r="L110" s="91" t="s">
        <v>159</v>
      </c>
    </row>
    <row r="111" spans="1:12" ht="33.75" customHeight="1" thickBot="1" x14ac:dyDescent="0.3">
      <c r="A111" s="33" t="s">
        <v>371</v>
      </c>
      <c r="B111" s="12" t="s">
        <v>164</v>
      </c>
      <c r="C111" s="36">
        <v>30000</v>
      </c>
      <c r="D111" s="36">
        <v>4500</v>
      </c>
      <c r="E111" s="28"/>
      <c r="F111" s="36">
        <v>25500</v>
      </c>
      <c r="G111" s="28"/>
      <c r="H111" s="28"/>
      <c r="I111" s="3">
        <v>2023</v>
      </c>
      <c r="J111" s="61" t="s">
        <v>165</v>
      </c>
      <c r="K111" s="58" t="s">
        <v>23</v>
      </c>
      <c r="L111" s="3" t="s">
        <v>159</v>
      </c>
    </row>
    <row r="112" spans="1:12" ht="23.25" thickBot="1" x14ac:dyDescent="0.3">
      <c r="A112" s="33" t="s">
        <v>372</v>
      </c>
      <c r="B112" s="78" t="s">
        <v>166</v>
      </c>
      <c r="C112" s="35">
        <v>400000</v>
      </c>
      <c r="D112" s="35">
        <v>60000</v>
      </c>
      <c r="E112" s="27"/>
      <c r="F112" s="35">
        <v>340000</v>
      </c>
      <c r="G112" s="27"/>
      <c r="H112" s="27"/>
      <c r="I112" s="5">
        <v>2023</v>
      </c>
      <c r="J112" s="15" t="s">
        <v>167</v>
      </c>
      <c r="K112" s="59" t="s">
        <v>125</v>
      </c>
      <c r="L112" s="91" t="s">
        <v>103</v>
      </c>
    </row>
    <row r="113" spans="1:16" ht="47.25" customHeight="1" thickBot="1" x14ac:dyDescent="0.3">
      <c r="A113" s="33" t="s">
        <v>373</v>
      </c>
      <c r="B113" s="12" t="s">
        <v>168</v>
      </c>
      <c r="C113" s="36">
        <v>50000</v>
      </c>
      <c r="D113" s="36">
        <v>50000</v>
      </c>
      <c r="E113" s="23"/>
      <c r="F113" s="23"/>
      <c r="G113" s="36">
        <v>10000</v>
      </c>
      <c r="H113" s="36">
        <v>40000</v>
      </c>
      <c r="I113" s="3">
        <v>2021</v>
      </c>
      <c r="J113" s="33" t="s">
        <v>169</v>
      </c>
      <c r="K113" s="57" t="s">
        <v>12</v>
      </c>
      <c r="L113" s="3" t="s">
        <v>159</v>
      </c>
    </row>
    <row r="114" spans="1:16" ht="23.25" thickBot="1" x14ac:dyDescent="0.3">
      <c r="A114" s="33" t="s">
        <v>374</v>
      </c>
      <c r="B114" s="77" t="s">
        <v>170</v>
      </c>
      <c r="C114" s="40">
        <v>1138048</v>
      </c>
      <c r="D114" s="40">
        <v>170707.20000000001</v>
      </c>
      <c r="E114" s="40">
        <v>967340.8</v>
      </c>
      <c r="F114" s="26"/>
      <c r="G114" s="26"/>
      <c r="H114" s="26"/>
      <c r="I114" s="95">
        <v>2023</v>
      </c>
      <c r="J114" s="63" t="s">
        <v>171</v>
      </c>
      <c r="K114" s="62" t="s">
        <v>158</v>
      </c>
      <c r="L114" s="91" t="s">
        <v>137</v>
      </c>
    </row>
    <row r="115" spans="1:16" ht="23.25" thickBot="1" x14ac:dyDescent="0.3">
      <c r="A115" s="33" t="s">
        <v>375</v>
      </c>
      <c r="B115" s="79" t="s">
        <v>172</v>
      </c>
      <c r="C115" s="96">
        <f>SUM(D115:F115)</f>
        <v>16800</v>
      </c>
      <c r="D115" s="96">
        <v>16800</v>
      </c>
      <c r="E115" s="23"/>
      <c r="F115" s="23"/>
      <c r="G115" s="23"/>
      <c r="H115" s="97" t="s">
        <v>173</v>
      </c>
      <c r="I115" s="97">
        <v>2022</v>
      </c>
      <c r="J115" s="57" t="s">
        <v>185</v>
      </c>
      <c r="K115" s="14" t="s">
        <v>23</v>
      </c>
      <c r="L115" s="3" t="s">
        <v>137</v>
      </c>
    </row>
    <row r="116" spans="1:16" ht="68.25" thickBot="1" x14ac:dyDescent="0.3">
      <c r="A116" s="33" t="s">
        <v>376</v>
      </c>
      <c r="B116" s="75" t="s">
        <v>174</v>
      </c>
      <c r="C116" s="40">
        <f>SUM(D116:F116)</f>
        <v>2000000</v>
      </c>
      <c r="D116" s="40">
        <v>60000</v>
      </c>
      <c r="E116" s="40">
        <v>1700000</v>
      </c>
      <c r="F116" s="40">
        <v>240000</v>
      </c>
      <c r="G116" s="26"/>
      <c r="H116" s="40">
        <v>60000</v>
      </c>
      <c r="I116" s="10">
        <v>2023</v>
      </c>
      <c r="J116" s="59" t="s">
        <v>175</v>
      </c>
      <c r="K116" s="60" t="s">
        <v>184</v>
      </c>
      <c r="L116" s="3" t="s">
        <v>137</v>
      </c>
    </row>
    <row r="117" spans="1:16" ht="15.75" thickBot="1" x14ac:dyDescent="0.3">
      <c r="A117" s="232" t="s">
        <v>176</v>
      </c>
      <c r="B117" s="233"/>
      <c r="C117" s="42">
        <f>SUM(C118:C120)</f>
        <v>125000</v>
      </c>
      <c r="D117" s="42">
        <f t="shared" ref="D117:H117" si="10">SUM(D118:D120)</f>
        <v>65000</v>
      </c>
      <c r="E117" s="42">
        <f t="shared" si="10"/>
        <v>60000</v>
      </c>
      <c r="F117" s="42">
        <f t="shared" si="10"/>
        <v>0</v>
      </c>
      <c r="G117" s="42">
        <f t="shared" si="10"/>
        <v>0</v>
      </c>
      <c r="H117" s="42">
        <f t="shared" si="10"/>
        <v>55000</v>
      </c>
      <c r="I117" s="22"/>
      <c r="J117" s="22"/>
      <c r="K117" s="22"/>
      <c r="L117" s="3" t="s">
        <v>137</v>
      </c>
      <c r="P117" s="88"/>
    </row>
    <row r="118" spans="1:16" ht="45.75" customHeight="1" thickBot="1" x14ac:dyDescent="0.3">
      <c r="A118" s="2" t="s">
        <v>377</v>
      </c>
      <c r="B118" s="19" t="s">
        <v>178</v>
      </c>
      <c r="C118" s="36">
        <v>45000</v>
      </c>
      <c r="D118" s="36">
        <v>45000</v>
      </c>
      <c r="E118" s="23"/>
      <c r="F118" s="23"/>
      <c r="G118" s="23"/>
      <c r="H118" s="36">
        <v>25000</v>
      </c>
      <c r="I118" s="3">
        <v>2022</v>
      </c>
      <c r="J118" s="3" t="s">
        <v>179</v>
      </c>
      <c r="K118" s="3" t="s">
        <v>12</v>
      </c>
      <c r="L118" s="14" t="s">
        <v>177</v>
      </c>
    </row>
    <row r="119" spans="1:16" ht="39" customHeight="1" thickBot="1" x14ac:dyDescent="0.3">
      <c r="A119" s="2" t="s">
        <v>378</v>
      </c>
      <c r="B119" s="78" t="s">
        <v>206</v>
      </c>
      <c r="C119" s="35">
        <v>50000</v>
      </c>
      <c r="D119" s="35">
        <v>20000</v>
      </c>
      <c r="E119" s="35">
        <v>30000</v>
      </c>
      <c r="F119" s="26"/>
      <c r="G119" s="26"/>
      <c r="H119" s="26"/>
      <c r="I119" s="5">
        <v>2023</v>
      </c>
      <c r="J119" s="60" t="s">
        <v>207</v>
      </c>
      <c r="K119" s="5" t="s">
        <v>12</v>
      </c>
      <c r="L119" s="5" t="s">
        <v>237</v>
      </c>
    </row>
    <row r="120" spans="1:16" ht="34.5" thickBot="1" x14ac:dyDescent="0.3">
      <c r="A120" s="2" t="s">
        <v>385</v>
      </c>
      <c r="B120" s="12" t="s">
        <v>187</v>
      </c>
      <c r="C120" s="73">
        <v>30000</v>
      </c>
      <c r="D120" s="14"/>
      <c r="E120" s="73">
        <v>30000</v>
      </c>
      <c r="F120" s="24"/>
      <c r="G120" s="24"/>
      <c r="H120" s="73">
        <v>30000</v>
      </c>
      <c r="I120" s="14">
        <v>2022</v>
      </c>
      <c r="J120" s="14" t="s">
        <v>180</v>
      </c>
      <c r="K120" s="14" t="s">
        <v>12</v>
      </c>
      <c r="L120" s="14" t="s">
        <v>237</v>
      </c>
    </row>
  </sheetData>
  <autoFilter ref="A1:L119" xr:uid="{00000000-0009-0000-0000-000000000000}"/>
  <mergeCells count="11">
    <mergeCell ref="A117:B117"/>
    <mergeCell ref="A106:B106"/>
    <mergeCell ref="A80:B80"/>
    <mergeCell ref="A81:B81"/>
    <mergeCell ref="A71:B71"/>
    <mergeCell ref="A19:B19"/>
    <mergeCell ref="A62:B62"/>
    <mergeCell ref="A63:B63"/>
    <mergeCell ref="A33:B33"/>
    <mergeCell ref="A3:B3"/>
    <mergeCell ref="A4:B4"/>
  </mergeCells>
  <pageMargins left="1.15625" right="0.7" top="0.75" bottom="0.75" header="0.3" footer="0.3"/>
  <pageSetup paperSize="9" scale="4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Lapa1</vt:lpstr>
      <vt:lpstr>Lapa1!_Hlk125018443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Ramona</dc:creator>
  <cp:lastModifiedBy>DaceC</cp:lastModifiedBy>
  <cp:lastPrinted>2023-08-24T11:03:11Z</cp:lastPrinted>
  <dcterms:created xsi:type="dcterms:W3CDTF">2022-04-04T07:30:39Z</dcterms:created>
  <dcterms:modified xsi:type="dcterms:W3CDTF">2023-09-04T11:58:03Z</dcterms:modified>
</cp:coreProperties>
</file>